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\01 РСС текущие\300 Статистика\200 Ввод - по регионам и месяцам\2022\"/>
    </mc:Choice>
  </mc:AlternateContent>
  <xr:revisionPtr revIDLastSave="0" documentId="13_ncr:1_{81DA86D9-9672-4603-8361-D96891F30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5" i="1" l="1"/>
  <c r="O75" i="1"/>
  <c r="M37" i="1"/>
  <c r="M24" i="1"/>
  <c r="O24" i="1"/>
  <c r="O4" i="1" s="1"/>
  <c r="M5" i="1"/>
  <c r="O54" i="1"/>
  <c r="M4" i="1" l="1"/>
  <c r="O37" i="1"/>
  <c r="O5" i="1"/>
  <c r="O94" i="1"/>
  <c r="O83" i="1"/>
  <c r="O78" i="1"/>
  <c r="O46" i="1"/>
  <c r="O27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26" i="1"/>
  <c r="M28" i="1"/>
  <c r="M29" i="1"/>
  <c r="M30" i="1"/>
  <c r="M31" i="1"/>
  <c r="M32" i="1"/>
  <c r="M33" i="1"/>
  <c r="M34" i="1"/>
  <c r="M35" i="1"/>
  <c r="M36" i="1"/>
  <c r="M2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F105" i="1" l="1"/>
  <c r="M27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46" i="1" s="1"/>
  <c r="F37" i="1"/>
  <c r="F4" i="1"/>
  <c r="F5" i="1"/>
  <c r="F75" i="1" l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<sst xmlns="http://schemas.openxmlformats.org/spreadsheetml/2006/main" count="307" uniqueCount="283">
  <si>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</si>
  <si>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</si>
  <si>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</si>
  <si>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</si>
  <si>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</si>
  <si>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</si>
  <si>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</si>
  <si>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</si>
  <si>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</si>
  <si>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</si>
  <si>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</si>
  <si>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</si>
  <si>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</si>
  <si>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</si>
  <si>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</si>
  <si>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</si>
  <si>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</si>
  <si>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</si>
  <si>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</si>
  <si>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</si>
  <si>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</si>
  <si>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</si>
  <si>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</si>
  <si>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</si>
  <si>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</si>
  <si>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</si>
  <si>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</si>
  <si>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</si>
  <si>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</si>
  <si>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</si>
  <si>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</si>
  <si>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</si>
  <si>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</si>
  <si>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</si>
  <si>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</si>
  <si>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</si>
  <si>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</si>
  <si>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</si>
  <si>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</si>
  <si>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</si>
  <si>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</si>
  <si>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</si>
  <si>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</si>
  <si>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</si>
  <si>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</si>
  <si>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</si>
  <si>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</si>
  <si>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</si>
  <si>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</si>
  <si>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</si>
  <si>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</si>
  <si>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</si>
  <si>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</si>
  <si>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</si>
  <si>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</si>
  <si>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</si>
  <si>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</si>
  <si>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</si>
  <si>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</si>
  <si>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</si>
  <si>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</si>
  <si>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</si>
  <si>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</si>
  <si>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</si>
  <si>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</si>
  <si>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</si>
  <si>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</si>
  <si>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</si>
  <si>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</si>
  <si>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</si>
  <si>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</si>
  <si>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</si>
  <si>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</si>
  <si>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</si>
  <si>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</si>
  <si>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</si>
  <si>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</si>
  <si>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</si>
  <si>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</si>
  <si>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</si>
  <si>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</si>
  <si>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</si>
  <si>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</si>
  <si>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</si>
  <si>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</si>
  <si>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</si>
  <si>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</si>
  <si>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</si>
  <si>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</si>
  <si>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</si>
  <si>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</si>
  <si>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</si>
  <si>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</si>
  <si>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</si>
  <si>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</si>
  <si>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</si>
  <si>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</si>
  <si>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</si>
  <si>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</si>
  <si>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</si>
  <si>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</si>
  <si>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</si>
  <si>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</si>
  <si>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</si>
  <si>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</si>
  <si>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</si>
  <si>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</si>
  <si>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</si>
  <si>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</si>
  <si>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</si>
  <si>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</si>
  <si>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</si>
  <si>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</si>
  <si>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</si>
  <si>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</si>
  <si>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</si>
  <si>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</si>
  <si>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</si>
  <si>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</si>
  <si>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</si>
  <si>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</si>
  <si>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</si>
  <si>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</si>
  <si>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</si>
  <si>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</si>
  <si>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</si>
  <si>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</si>
  <si>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</si>
  <si>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</si>
  <si>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</si>
  <si>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</si>
  <si>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</si>
  <si>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</si>
  <si>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</si>
  <si>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</si>
  <si>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</si>
  <si>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</si>
  <si>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</si>
  <si>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</si>
  <si>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</si>
  <si>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</si>
  <si>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</si>
  <si>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</si>
  <si>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</si>
  <si>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</si>
  <si>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</si>
  <si>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</si>
  <si>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</si>
  <si>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</si>
  <si>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</si>
  <si>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</si>
  <si>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</si>
  <si>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</si>
  <si>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</si>
  <si>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</si>
  <si>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</si>
  <si>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</si>
  <si>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</si>
  <si>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</si>
  <si>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</si>
  <si>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</si>
  <si>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</si>
  <si>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</si>
  <si>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</si>
  <si>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</si>
  <si>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</si>
  <si>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</si>
  <si>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</si>
  <si>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</si>
  <si>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</si>
  <si>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</si>
  <si>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</si>
  <si>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</si>
  <si>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</si>
  <si>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</si>
  <si>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</si>
  <si>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</si>
  <si>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</si>
  <si>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</si>
  <si>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</si>
  <si>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</si>
  <si>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</si>
  <si>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 xml:space="preserve"> % к 2019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</si>
  <si>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</si>
  <si>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</si>
  <si>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</si>
  <si>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</si>
  <si>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</si>
  <si>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</si>
  <si>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</si>
  <si>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</si>
  <si>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</si>
  <si>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</si>
  <si>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</si>
  <si>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</si>
  <si>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</si>
  <si>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</si>
  <si>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</si>
  <si>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</si>
  <si>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</si>
  <si>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</si>
  <si>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</si>
  <si>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</si>
  <si>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</si>
  <si>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</si>
  <si>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</si>
  <si>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</si>
  <si>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</si>
  <si>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</si>
  <si>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</si>
  <si>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</si>
  <si>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</si>
  <si>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</si>
  <si>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</si>
  <si>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</si>
  <si>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</si>
  <si>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</si>
  <si>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</si>
  <si>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</si>
  <si>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</si>
  <si>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</si>
  <si>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</si>
  <si>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</si>
  <si>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</si>
  <si>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</si>
  <si>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</si>
  <si>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</si>
  <si>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</si>
  <si>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</si>
  <si>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</si>
  <si>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</si>
  <si>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</si>
  <si>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</si>
  <si>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</si>
  <si>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</si>
  <si>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</si>
  <si>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</si>
  <si>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</si>
  <si>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</si>
  <si>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</si>
  <si>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</si>
  <si>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</si>
  <si>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</si>
  <si>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</si>
  <si>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</si>
  <si>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</si>
  <si>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</si>
  <si>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</si>
  <si>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</si>
  <si>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</si>
  <si>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</si>
  <si>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</si>
  <si>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</si>
  <si>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</si>
  <si>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</si>
  <si>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</si>
  <si>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</si>
  <si>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</si>
  <si>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</si>
  <si>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</si>
  <si>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</si>
  <si>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</si>
  <si>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</si>
  <si>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</si>
  <si>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</si>
  <si>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</si>
  <si>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</si>
  <si>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</si>
  <si>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</si>
  <si>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</si>
  <si>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</si>
  <si>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</si>
  <si>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</si>
  <si>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</si>
  <si>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</si>
  <si>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>Ввод по Нацпроекту (ФП "Жильё") в 2022 году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</si>
  <si>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</si>
  <si>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</si>
  <si>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</si>
  <si>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Числ. насел. на 01.01.2021</t>
  </si>
  <si>
    <t xml:space="preserve"> % к 2021</t>
  </si>
  <si>
    <t>Жилищное строительство за январь-октябрь 2022 года</t>
  </si>
  <si>
    <t>НП от 23.09.22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</si>
</sst>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7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21" fillId="0" borderId="0"/>
    <xf numFmtId="0" fontId="22" fillId="0" borderId="0"/>
  </cellStyleXfs>
  <cellXfs count="147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vertical="center" wrapText="1"/>
    </xf>
    <xf numFmtId="167" fontId="3" fillId="0" borderId="12" xfId="3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vertical="center" wrapText="1"/>
    </xf>
    <xf numFmtId="167" fontId="3" fillId="0" borderId="15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4" fontId="17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17" fillId="0" borderId="0" xfId="0" applyFont="1"/>
    <xf numFmtId="166" fontId="2" fillId="2" borderId="18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6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 wrapText="1"/>
    </xf>
    <xf numFmtId="167" fontId="2" fillId="0" borderId="11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9" xfId="0" applyNumberFormat="1" applyFont="1" applyFill="1" applyBorder="1" applyAlignment="1">
      <alignment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6" fontId="2" fillId="2" borderId="31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3" fontId="19" fillId="2" borderId="20" xfId="0" applyNumberFormat="1" applyFont="1" applyFill="1" applyBorder="1" applyAlignment="1">
      <alignment horizontal="right" vertical="center" wrapText="1"/>
    </xf>
    <xf numFmtId="3" fontId="19" fillId="2" borderId="22" xfId="0" applyNumberFormat="1" applyFont="1" applyFill="1" applyBorder="1" applyAlignment="1">
      <alignment horizontal="right" vertical="center" wrapText="1"/>
    </xf>
    <xf numFmtId="166" fontId="16" fillId="2" borderId="27" xfId="0" applyNumberFormat="1" applyFont="1" applyFill="1" applyBorder="1" applyAlignment="1">
      <alignment horizontal="right" vertical="center" wrapText="1"/>
    </xf>
    <xf numFmtId="166" fontId="16" fillId="2" borderId="30" xfId="0" applyNumberFormat="1" applyFont="1" applyFill="1" applyBorder="1" applyAlignment="1">
      <alignment horizontal="right" vertical="center" wrapText="1"/>
    </xf>
    <xf numFmtId="166" fontId="2" fillId="2" borderId="33" xfId="0" applyNumberFormat="1" applyFont="1" applyFill="1" applyBorder="1" applyAlignment="1">
      <alignment horizontal="right" vertical="center" wrapText="1"/>
    </xf>
    <xf numFmtId="166" fontId="16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6" fillId="2" borderId="34" xfId="0" applyNumberFormat="1" applyFont="1" applyFill="1" applyBorder="1" applyAlignment="1">
      <alignment horizontal="right" vertical="center" wrapText="1"/>
    </xf>
    <xf numFmtId="166" fontId="2" fillId="2" borderId="35" xfId="0" applyNumberFormat="1" applyFont="1" applyFill="1" applyBorder="1" applyAlignment="1">
      <alignment horizontal="right"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3" fontId="1" fillId="2" borderId="28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6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" fillId="2" borderId="3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6" xfId="0" applyNumberFormat="1" applyFont="1" applyFill="1" applyBorder="1"/>
    <xf numFmtId="3" fontId="2" fillId="2" borderId="7" xfId="0" applyNumberFormat="1" applyFont="1" applyFill="1" applyBorder="1"/>
    <xf numFmtId="3" fontId="2" fillId="2" borderId="13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1" xfId="3" applyNumberFormat="1" applyFont="1" applyBorder="1" applyAlignment="1">
      <alignment horizontal="right" vertical="center" wrapText="1"/>
    </xf>
    <xf numFmtId="167" fontId="2" fillId="0" borderId="20" xfId="3" applyNumberFormat="1" applyFont="1" applyBorder="1" applyAlignment="1">
      <alignment horizontal="right" vertical="center" wrapText="1"/>
    </xf>
    <xf numFmtId="167" fontId="2" fillId="0" borderId="22" xfId="3" applyNumberFormat="1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29" fillId="0" borderId="0" xfId="0" applyNumberFormat="1" applyFont="1" applyAlignment="1">
      <alignment horizontal="right" wrapText="1" indent="1"/>
    </xf>
    <xf numFmtId="164" fontId="29" fillId="0" borderId="0" xfId="0" applyNumberFormat="1" applyFont="1" applyAlignment="1">
      <alignment horizontal="right" wrapText="1" indent="2"/>
    </xf>
    <xf numFmtId="166" fontId="29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1" xfId="0" applyNumberFormat="1" applyFont="1" applyFill="1" applyBorder="1" applyAlignment="1">
      <alignment horizontal="center" vertical="center" wrapText="1"/>
    </xf>
    <xf numFmtId="166" fontId="26" fillId="0" borderId="38" xfId="4" applyNumberFormat="1" applyFont="1" applyBorder="1" applyAlignment="1">
      <alignment horizontal="right" vertical="center" indent="1"/>
    </xf>
    <xf numFmtId="166" fontId="27" fillId="0" borderId="38" xfId="4" applyNumberFormat="1" applyFont="1" applyBorder="1" applyAlignment="1">
      <alignment horizontal="right" vertical="center" indent="1"/>
    </xf>
    <xf numFmtId="166" fontId="26" fillId="0" borderId="0" xfId="4" applyNumberFormat="1" applyFont="1" applyAlignment="1">
      <alignment horizontal="right" vertical="center" indent="1"/>
    </xf>
    <xf numFmtId="166" fontId="27" fillId="0" borderId="0" xfId="4" applyNumberFormat="1" applyFont="1" applyAlignment="1">
      <alignment horizontal="right" vertical="center" indent="1"/>
    </xf>
    <xf numFmtId="166" fontId="27" fillId="0" borderId="10" xfId="4" applyNumberFormat="1" applyFont="1" applyBorder="1" applyAlignment="1">
      <alignment horizontal="right" vertical="center" indent="1"/>
    </xf>
    <xf numFmtId="166" fontId="27" fillId="0" borderId="39" xfId="4" applyNumberFormat="1" applyFont="1" applyBorder="1" applyAlignment="1">
      <alignment horizontal="right" vertical="center" indent="1"/>
    </xf>
    <xf numFmtId="166" fontId="30" fillId="0" borderId="9" xfId="4" applyNumberFormat="1" applyFont="1" applyBorder="1" applyAlignment="1">
      <alignment horizontal="right" vertical="center" indent="1"/>
    </xf>
    <xf numFmtId="166" fontId="30" fillId="0" borderId="0" xfId="4" applyNumberFormat="1" applyFont="1" applyAlignment="1">
      <alignment horizontal="right" vertical="center" indent="1"/>
    </xf>
    <xf numFmtId="166" fontId="30" fillId="0" borderId="38" xfId="4" applyNumberFormat="1" applyFont="1" applyBorder="1" applyAlignment="1">
      <alignment horizontal="right" vertical="center" indent="1"/>
    </xf>
    <xf numFmtId="166" fontId="13" fillId="0" borderId="38" xfId="4" applyNumberFormat="1" applyFont="1" applyBorder="1" applyAlignment="1">
      <alignment horizontal="right" vertical="center" indent="1"/>
    </xf>
    <xf numFmtId="166" fontId="13" fillId="0" borderId="0" xfId="4" applyNumberFormat="1" applyFont="1" applyAlignment="1">
      <alignment horizontal="right" vertical="center" indent="1"/>
    </xf>
    <xf numFmtId="168" fontId="31" fillId="0" borderId="36" xfId="0" applyNumberFormat="1" applyFont="1" applyBorder="1" applyAlignment="1">
      <alignment vertical="center" wrapText="1"/>
    </xf>
    <xf numFmtId="168" fontId="32" fillId="0" borderId="7" xfId="0" applyNumberFormat="1" applyFont="1" applyBorder="1" applyAlignment="1">
      <alignment vertical="center" wrapText="1"/>
    </xf>
    <xf numFmtId="168" fontId="32" fillId="0" borderId="8" xfId="0" applyNumberFormat="1" applyFont="1" applyBorder="1" applyAlignment="1">
      <alignment vertical="center" wrapText="1"/>
    </xf>
    <xf numFmtId="168" fontId="32" fillId="0" borderId="25" xfId="0" applyNumberFormat="1" applyFont="1" applyBorder="1" applyAlignment="1">
      <alignment vertical="center" wrapText="1"/>
    </xf>
    <xf numFmtId="168" fontId="32" fillId="0" borderId="1" xfId="0" applyNumberFormat="1" applyFont="1" applyBorder="1" applyAlignment="1">
      <alignment vertical="center" wrapText="1"/>
    </xf>
    <xf numFmtId="168" fontId="32" fillId="0" borderId="4" xfId="0" applyNumberFormat="1" applyFont="1" applyBorder="1" applyAlignment="1">
      <alignment vertical="center" wrapText="1"/>
    </xf>
    <xf numFmtId="166" fontId="3" fillId="2" borderId="16" xfId="0" applyNumberFormat="1" applyFont="1" applyFill="1" applyBorder="1" applyAlignment="1">
      <alignment vertical="center"/>
    </xf>
    <xf numFmtId="168" fontId="31" fillId="0" borderId="10" xfId="0" applyNumberFormat="1" applyFont="1" applyBorder="1" applyAlignment="1">
      <alignment vertical="center" wrapText="1"/>
    </xf>
    <xf numFmtId="166" fontId="16" fillId="2" borderId="18" xfId="0" applyNumberFormat="1" applyFont="1" applyFill="1" applyBorder="1" applyAlignment="1">
      <alignment horizontal="right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0" fontId="20" fillId="2" borderId="37" xfId="0" applyFont="1" applyFill="1" applyBorder="1" applyAlignment="1">
      <alignment vertical="center" wrapText="1"/>
    </xf>
    <xf numFmtId="0" fontId="20" fillId="2" borderId="42" xfId="0" applyFont="1" applyFill="1" applyBorder="1" applyAlignment="1">
      <alignment vertical="center" wrapText="1"/>
    </xf>
    <xf numFmtId="164" fontId="6" fillId="2" borderId="16" xfId="0" applyNumberFormat="1" applyFont="1" applyFill="1" applyBorder="1" applyAlignment="1">
      <alignment vertical="center" wrapText="1"/>
    </xf>
    <xf numFmtId="168" fontId="31" fillId="0" borderId="43" xfId="0" applyNumberFormat="1" applyFont="1" applyBorder="1" applyAlignment="1">
      <alignment vertical="center" wrapText="1"/>
    </xf>
    <xf numFmtId="168" fontId="32" fillId="0" borderId="44" xfId="0" applyNumberFormat="1" applyFont="1" applyBorder="1" applyAlignment="1">
      <alignment vertical="center" wrapText="1"/>
    </xf>
    <xf numFmtId="168" fontId="32" fillId="0" borderId="45" xfId="0" applyNumberFormat="1" applyFont="1" applyBorder="1" applyAlignment="1">
      <alignment vertical="center" wrapText="1"/>
    </xf>
    <xf numFmtId="0" fontId="17" fillId="2" borderId="32" xfId="0" applyFont="1" applyFill="1" applyBorder="1"/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/>
    <xf numFmtId="167" fontId="3" fillId="0" borderId="19" xfId="3" applyNumberFormat="1" applyFont="1" applyBorder="1" applyAlignment="1">
      <alignment horizontal="right" vertical="center" wrapText="1"/>
    </xf>
    <xf numFmtId="0" fontId="27" fillId="0" borderId="39" xfId="0" applyFont="1" applyBorder="1"/>
    <xf numFmtId="167" fontId="11" fillId="0" borderId="20" xfId="3" applyNumberFormat="1" applyFont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1" xfId="0" applyNumberFormat="1" applyFont="1" applyFill="1" applyBorder="1" applyAlignment="1">
      <alignment horizontal="right" vertical="center" wrapText="1"/>
    </xf>
    <xf numFmtId="167" fontId="2" fillId="3" borderId="20" xfId="3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76" zoomScale="75" zoomScaleNormal="75" zoomScalePageLayoutView="75" workbookViewId="0">
      <selection activeCell="C93" sqref="C93"/>
    </sheetView>
  </sheetViews>
  <sheetFormatPr defaultRowHeight="15" x14ac:dyDescent="0.25"/>
  <cols>
    <col min="1" max="1" width="38" customWidth="1"/>
    <col min="2" max="2" width="12" style="5" customWidth="1"/>
    <col min="3" max="3" width="9.28515625" style="5" customWidth="1"/>
    <col min="4" max="4" width="8.42578125" style="6" customWidth="1"/>
    <col min="5" max="5" width="10" customWidth="1"/>
    <col min="6" max="6" width="10.5703125" customWidth="1"/>
    <col min="7" max="7" width="48.7109375" style="31" hidden="1" customWidth="1"/>
    <col min="8" max="8" width="13.5703125" hidden="1" customWidth="1"/>
    <col min="9" max="9" width="10.5703125" hidden="1" customWidth="1"/>
    <col min="10" max="10" width="12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3" hidden="1" customWidth="1"/>
  </cols>
  <sheetData>
    <row r="1" spans="1:15" ht="18" customHeight="1" x14ac:dyDescent="0.25">
      <c r="A1" s="143" t="s">
        <v>281</v>
      </c>
      <c r="B1" s="143"/>
      <c r="C1" s="143"/>
      <c r="D1" s="143"/>
      <c r="E1" s="143"/>
      <c r="F1" s="143"/>
      <c r="G1" s="145" t="s">
        <v>186</v>
      </c>
      <c r="H1" s="146"/>
      <c r="I1" s="146"/>
      <c r="J1" s="146"/>
      <c r="K1" s="146"/>
      <c r="L1" s="146"/>
      <c r="M1" s="146"/>
      <c r="N1" s="146"/>
      <c r="O1" s="146"/>
    </row>
    <row r="2" spans="1:15" s="1" customFormat="1" ht="18" customHeight="1" thickBot="1" x14ac:dyDescent="0.3">
      <c r="E2"/>
      <c r="F2"/>
      <c r="G2" s="144" t="s">
        <v>98</v>
      </c>
      <c r="H2" s="144"/>
      <c r="I2" s="144"/>
      <c r="J2" s="144"/>
      <c r="K2" s="142" t="s">
        <v>279</v>
      </c>
      <c r="L2" s="142"/>
      <c r="M2" s="142" t="s">
        <v>275</v>
      </c>
      <c r="N2" s="142"/>
      <c r="O2" s="142"/>
    </row>
    <row r="3" spans="1:15" s="3" customFormat="1" ht="51" customHeight="1" thickBot="1" x14ac:dyDescent="0.25">
      <c r="A3" s="25" t="s">
        <v>95</v>
      </c>
      <c r="B3" s="25" t="s">
        <v>93</v>
      </c>
      <c r="C3" s="26" t="s">
        <v>280</v>
      </c>
      <c r="D3" s="27" t="s">
        <v>22</v>
      </c>
      <c r="E3" s="26" t="s">
        <v>184</v>
      </c>
      <c r="F3" s="26" t="s">
        <v>181</v>
      </c>
      <c r="G3" s="129"/>
      <c r="H3" s="48" t="s">
        <v>93</v>
      </c>
      <c r="I3" s="48" t="s">
        <v>182</v>
      </c>
      <c r="J3" s="97" t="s">
        <v>185</v>
      </c>
      <c r="K3" s="47" t="s">
        <v>187</v>
      </c>
      <c r="L3" s="48" t="s">
        <v>188</v>
      </c>
      <c r="M3" s="46" t="s">
        <v>93</v>
      </c>
      <c r="N3" s="118" t="s">
        <v>282</v>
      </c>
      <c r="O3" s="125" t="s">
        <v>274</v>
      </c>
    </row>
    <row r="4" spans="1:15" s="4" customFormat="1" ht="31.5" customHeight="1" thickBot="1" x14ac:dyDescent="0.2">
      <c r="A4" s="8" t="s">
        <v>94</v>
      </c>
      <c r="B4" s="21">
        <f>H4</f>
        <v>87814.824999999997</v>
      </c>
      <c r="C4" s="22">
        <f>I4</f>
        <v>121.5210760366423</v>
      </c>
      <c r="D4" s="23">
        <f t="shared" ref="D4:D35" si="0">B4/K4</f>
        <v>0.60362918412384781</v>
      </c>
      <c r="E4" s="24">
        <f t="shared" ref="E4:E66" si="1">J4/B4</f>
        <v>0.61765000385754909</v>
      </c>
      <c r="F4" s="135">
        <f>B4/M4</f>
        <v>1.0976853124999999</v>
      </c>
      <c r="G4" s="130" t="s">
        <v>94</v>
      </c>
      <c r="H4" s="104">
        <v>87814.824999999997</v>
      </c>
      <c r="I4" s="104">
        <v>121.5210760366423</v>
      </c>
      <c r="J4" s="105">
        <v>54238.826999999997</v>
      </c>
      <c r="K4" s="69">
        <f>L4/1000</f>
        <v>145478.09700000001</v>
      </c>
      <c r="L4" s="51">
        <v>145478097</v>
      </c>
      <c r="M4" s="115">
        <f>M5+M24+M37+M46+M54+M75+M83+M94</f>
        <v>80000</v>
      </c>
      <c r="N4" s="119" t="s">
        <v>189</v>
      </c>
      <c r="O4" s="115">
        <f>O5+O24+O37+O46+O54+O75+O83+O94</f>
        <v>80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28326.526000000002</v>
      </c>
      <c r="C5" s="18">
        <f t="shared" ref="C5:C68" si="3">I5</f>
        <v>121.99070526122628</v>
      </c>
      <c r="D5" s="19">
        <f t="shared" si="0"/>
        <v>0.72471450600977905</v>
      </c>
      <c r="E5" s="20">
        <f t="shared" si="1"/>
        <v>0.59984994277095605</v>
      </c>
      <c r="F5" s="82">
        <f>B5/M5</f>
        <v>1.2166706468516451</v>
      </c>
      <c r="G5" s="130" t="s">
        <v>146</v>
      </c>
      <c r="H5" s="106">
        <v>28326.526000000002</v>
      </c>
      <c r="I5" s="106">
        <v>121.99070526122628</v>
      </c>
      <c r="J5" s="105">
        <v>16991.665000000001</v>
      </c>
      <c r="K5" s="70">
        <f t="shared" ref="K5:K68" si="4">L5/1000</f>
        <v>39086.462</v>
      </c>
      <c r="L5" s="51">
        <v>39086462</v>
      </c>
      <c r="M5" s="117">
        <f>SUM(M6:M23)</f>
        <v>23282</v>
      </c>
      <c r="N5" s="120" t="s">
        <v>11</v>
      </c>
      <c r="O5" s="126">
        <f>SUM(O6:O23)</f>
        <v>23.282</v>
      </c>
    </row>
    <row r="6" spans="1:15" s="1" customFormat="1" ht="20.100000000000001" customHeight="1" x14ac:dyDescent="0.25">
      <c r="A6" s="7" t="s">
        <v>41</v>
      </c>
      <c r="B6" s="37">
        <f t="shared" si="2"/>
        <v>725.94600000000003</v>
      </c>
      <c r="C6" s="139">
        <f t="shared" si="3"/>
        <v>83.717084399094958</v>
      </c>
      <c r="D6" s="36">
        <f t="shared" si="0"/>
        <v>0.47440567447076309</v>
      </c>
      <c r="E6" s="38">
        <f t="shared" si="1"/>
        <v>0.79651516779484965</v>
      </c>
      <c r="F6" s="141">
        <f>B6/M6</f>
        <v>0.61468755292125321</v>
      </c>
      <c r="G6" s="131" t="s">
        <v>147</v>
      </c>
      <c r="H6" s="107">
        <v>725.94600000000003</v>
      </c>
      <c r="I6" s="107">
        <v>83.717084399094958</v>
      </c>
      <c r="J6" s="108">
        <v>578.22699999999998</v>
      </c>
      <c r="K6" s="71">
        <f t="shared" si="4"/>
        <v>1530.222</v>
      </c>
      <c r="L6" s="52">
        <v>1530222</v>
      </c>
      <c r="M6" s="32">
        <f>O6*1000</f>
        <v>1181</v>
      </c>
      <c r="N6" s="121" t="s">
        <v>190</v>
      </c>
      <c r="O6" s="127">
        <v>1.181</v>
      </c>
    </row>
    <row r="7" spans="1:15" s="1" customFormat="1" ht="20.100000000000001" customHeight="1" x14ac:dyDescent="0.25">
      <c r="A7" s="7" t="s">
        <v>42</v>
      </c>
      <c r="B7" s="37">
        <f t="shared" si="2"/>
        <v>464.38400000000001</v>
      </c>
      <c r="C7" s="35">
        <f t="shared" si="3"/>
        <v>118.7989736479244</v>
      </c>
      <c r="D7" s="36">
        <f t="shared" si="0"/>
        <v>0.39765508997213578</v>
      </c>
      <c r="E7" s="38">
        <f t="shared" si="1"/>
        <v>0.6114314877342889</v>
      </c>
      <c r="F7" s="83">
        <f t="shared" ref="F7:F68" si="5">B7/M7</f>
        <v>1.0749629629629629</v>
      </c>
      <c r="G7" s="131" t="s">
        <v>148</v>
      </c>
      <c r="H7" s="107">
        <v>464.38400000000001</v>
      </c>
      <c r="I7" s="107">
        <v>118.7989736479244</v>
      </c>
      <c r="J7" s="108">
        <v>283.93900000000002</v>
      </c>
      <c r="K7" s="71">
        <f t="shared" si="4"/>
        <v>1167.806</v>
      </c>
      <c r="L7" s="52">
        <v>1167806</v>
      </c>
      <c r="M7" s="32">
        <f t="shared" ref="M7:M68" si="6">O7*1000</f>
        <v>432</v>
      </c>
      <c r="N7" s="121" t="s">
        <v>191</v>
      </c>
      <c r="O7" s="127">
        <v>0.432</v>
      </c>
    </row>
    <row r="8" spans="1:15" s="1" customFormat="1" ht="20.100000000000001" customHeight="1" x14ac:dyDescent="0.25">
      <c r="A8" s="7" t="s">
        <v>43</v>
      </c>
      <c r="B8" s="66">
        <f t="shared" si="2"/>
        <v>1045.768</v>
      </c>
      <c r="C8" s="35">
        <f t="shared" si="3"/>
        <v>154.8198746361814</v>
      </c>
      <c r="D8" s="36">
        <f t="shared" si="0"/>
        <v>0.79095060680731477</v>
      </c>
      <c r="E8" s="38">
        <f t="shared" si="1"/>
        <v>0.70092888671292297</v>
      </c>
      <c r="F8" s="83">
        <f t="shared" si="5"/>
        <v>1.3220834386852087</v>
      </c>
      <c r="G8" s="131" t="s">
        <v>149</v>
      </c>
      <c r="H8" s="107">
        <v>1045.768</v>
      </c>
      <c r="I8" s="107">
        <v>154.8198746361814</v>
      </c>
      <c r="J8" s="108">
        <v>733.00900000000001</v>
      </c>
      <c r="K8" s="71">
        <f t="shared" si="4"/>
        <v>1322.1659999999999</v>
      </c>
      <c r="L8" s="52">
        <v>1322166</v>
      </c>
      <c r="M8" s="32">
        <f t="shared" si="6"/>
        <v>791</v>
      </c>
      <c r="N8" s="121" t="s">
        <v>192</v>
      </c>
      <c r="O8" s="127">
        <v>0.79100000000000004</v>
      </c>
    </row>
    <row r="9" spans="1:15" s="1" customFormat="1" ht="20.100000000000001" customHeight="1" x14ac:dyDescent="0.25">
      <c r="A9" s="7" t="s">
        <v>44</v>
      </c>
      <c r="B9" s="66">
        <f t="shared" si="2"/>
        <v>1549.0540000000001</v>
      </c>
      <c r="C9" s="35">
        <f t="shared" si="3"/>
        <v>135.79533052167608</v>
      </c>
      <c r="D9" s="36">
        <f t="shared" si="0"/>
        <v>0.67785177924419326</v>
      </c>
      <c r="E9" s="38">
        <f t="shared" si="1"/>
        <v>0.574145898077149</v>
      </c>
      <c r="F9" s="141">
        <f t="shared" si="5"/>
        <v>0.83059195710455769</v>
      </c>
      <c r="G9" s="131" t="s">
        <v>150</v>
      </c>
      <c r="H9" s="107">
        <v>1549.0540000000001</v>
      </c>
      <c r="I9" s="107">
        <v>135.79533052167608</v>
      </c>
      <c r="J9" s="108">
        <v>889.38300000000004</v>
      </c>
      <c r="K9" s="71">
        <f t="shared" si="4"/>
        <v>2285.2399999999998</v>
      </c>
      <c r="L9" s="52">
        <v>2285240</v>
      </c>
      <c r="M9" s="32">
        <f t="shared" si="6"/>
        <v>1865</v>
      </c>
      <c r="N9" s="121" t="s">
        <v>193</v>
      </c>
      <c r="O9" s="127">
        <v>1.865</v>
      </c>
    </row>
    <row r="10" spans="1:15" s="1" customFormat="1" ht="20.100000000000001" customHeight="1" x14ac:dyDescent="0.25">
      <c r="A10" s="7" t="s">
        <v>45</v>
      </c>
      <c r="B10" s="37">
        <f t="shared" si="2"/>
        <v>371.65699999999998</v>
      </c>
      <c r="C10" s="35">
        <f t="shared" si="3"/>
        <v>164.17250488113012</v>
      </c>
      <c r="D10" s="36">
        <f t="shared" si="0"/>
        <v>0.38073993181333898</v>
      </c>
      <c r="E10" s="38">
        <f t="shared" si="1"/>
        <v>0.68714701996733552</v>
      </c>
      <c r="F10" s="83">
        <f t="shared" si="5"/>
        <v>1.0931088235294117</v>
      </c>
      <c r="G10" s="131" t="s">
        <v>151</v>
      </c>
      <c r="H10" s="107">
        <v>371.65699999999998</v>
      </c>
      <c r="I10" s="107">
        <v>164.17250488113012</v>
      </c>
      <c r="J10" s="108">
        <v>255.38300000000001</v>
      </c>
      <c r="K10" s="71">
        <f t="shared" si="4"/>
        <v>976.14400000000001</v>
      </c>
      <c r="L10" s="52">
        <v>976144</v>
      </c>
      <c r="M10" s="32">
        <f t="shared" si="6"/>
        <v>340</v>
      </c>
      <c r="N10" s="121" t="s">
        <v>194</v>
      </c>
      <c r="O10" s="127">
        <v>0.34</v>
      </c>
    </row>
    <row r="11" spans="1:15" s="1" customFormat="1" ht="20.100000000000001" customHeight="1" x14ac:dyDescent="0.25">
      <c r="A11" s="7" t="s">
        <v>46</v>
      </c>
      <c r="B11" s="37">
        <f t="shared" si="2"/>
        <v>850.83900000000006</v>
      </c>
      <c r="C11" s="35">
        <f t="shared" si="3"/>
        <v>136.40617935917044</v>
      </c>
      <c r="D11" s="36">
        <f t="shared" si="0"/>
        <v>0.83442748031712288</v>
      </c>
      <c r="E11" s="67">
        <f t="shared" si="1"/>
        <v>0.80053335589929464</v>
      </c>
      <c r="F11" s="83">
        <f t="shared" si="5"/>
        <v>1.088029411764706</v>
      </c>
      <c r="G11" s="131" t="s">
        <v>152</v>
      </c>
      <c r="H11" s="107">
        <v>850.83900000000006</v>
      </c>
      <c r="I11" s="107">
        <v>136.40617935917044</v>
      </c>
      <c r="J11" s="108">
        <v>681.125</v>
      </c>
      <c r="K11" s="71">
        <f t="shared" si="4"/>
        <v>1019.668</v>
      </c>
      <c r="L11" s="52">
        <v>1019668</v>
      </c>
      <c r="M11" s="32">
        <f t="shared" si="6"/>
        <v>782</v>
      </c>
      <c r="N11" s="121" t="s">
        <v>195</v>
      </c>
      <c r="O11" s="127">
        <v>0.78200000000000003</v>
      </c>
    </row>
    <row r="12" spans="1:15" s="1" customFormat="1" ht="20.100000000000001" customHeight="1" x14ac:dyDescent="0.25">
      <c r="A12" s="7" t="s">
        <v>47</v>
      </c>
      <c r="B12" s="37">
        <f t="shared" si="2"/>
        <v>310.01799999999997</v>
      </c>
      <c r="C12" s="35">
        <f t="shared" si="3"/>
        <v>100.2982892046484</v>
      </c>
      <c r="D12" s="36">
        <f t="shared" si="0"/>
        <v>0.49949891888930775</v>
      </c>
      <c r="E12" s="38">
        <f t="shared" si="1"/>
        <v>0.60799695501551532</v>
      </c>
      <c r="F12" s="83">
        <f t="shared" si="5"/>
        <v>1.3840089285714285</v>
      </c>
      <c r="G12" s="131" t="s">
        <v>153</v>
      </c>
      <c r="H12" s="107">
        <v>310.01799999999997</v>
      </c>
      <c r="I12" s="107">
        <v>100.2982892046484</v>
      </c>
      <c r="J12" s="108">
        <v>188.49</v>
      </c>
      <c r="K12" s="71">
        <f t="shared" si="4"/>
        <v>620.65800000000002</v>
      </c>
      <c r="L12" s="52">
        <v>620658</v>
      </c>
      <c r="M12" s="32">
        <f t="shared" si="6"/>
        <v>224</v>
      </c>
      <c r="N12" s="121" t="s">
        <v>196</v>
      </c>
      <c r="O12" s="127">
        <v>0.224</v>
      </c>
    </row>
    <row r="13" spans="1:15" s="1" customFormat="1" ht="20.100000000000001" customHeight="1" x14ac:dyDescent="0.25">
      <c r="A13" s="7" t="s">
        <v>48</v>
      </c>
      <c r="B13" s="37">
        <f t="shared" si="2"/>
        <v>418.58</v>
      </c>
      <c r="C13" s="35">
        <f t="shared" si="3"/>
        <v>104.60446576951432</v>
      </c>
      <c r="D13" s="36">
        <f t="shared" si="0"/>
        <v>0.38689164020870592</v>
      </c>
      <c r="E13" s="38">
        <f t="shared" si="1"/>
        <v>0.78333174064694922</v>
      </c>
      <c r="F13" s="141">
        <f t="shared" si="5"/>
        <v>0.70468013468013468</v>
      </c>
      <c r="G13" s="131" t="s">
        <v>154</v>
      </c>
      <c r="H13" s="107">
        <v>418.58</v>
      </c>
      <c r="I13" s="107">
        <v>104.60446576951432</v>
      </c>
      <c r="J13" s="108">
        <v>327.887</v>
      </c>
      <c r="K13" s="71">
        <f t="shared" si="4"/>
        <v>1081.905</v>
      </c>
      <c r="L13" s="52">
        <v>1081905</v>
      </c>
      <c r="M13" s="32">
        <f t="shared" si="6"/>
        <v>594</v>
      </c>
      <c r="N13" s="121" t="s">
        <v>197</v>
      </c>
      <c r="O13" s="127">
        <v>0.59399999999999997</v>
      </c>
    </row>
    <row r="14" spans="1:15" s="1" customFormat="1" ht="20.100000000000001" customHeight="1" x14ac:dyDescent="0.25">
      <c r="A14" s="7" t="s">
        <v>49</v>
      </c>
      <c r="B14" s="37">
        <f t="shared" si="2"/>
        <v>658.65899999999999</v>
      </c>
      <c r="C14" s="139">
        <f t="shared" si="3"/>
        <v>68.479915327896464</v>
      </c>
      <c r="D14" s="36">
        <f t="shared" si="0"/>
        <v>0.59147670943548036</v>
      </c>
      <c r="E14" s="38">
        <f t="shared" si="1"/>
        <v>0.77520841588743195</v>
      </c>
      <c r="F14" s="141">
        <f t="shared" si="5"/>
        <v>0.53549512195121951</v>
      </c>
      <c r="G14" s="131" t="s">
        <v>155</v>
      </c>
      <c r="H14" s="107">
        <v>658.65899999999999</v>
      </c>
      <c r="I14" s="107">
        <v>68.479915327896464</v>
      </c>
      <c r="J14" s="108">
        <v>510.59800000000001</v>
      </c>
      <c r="K14" s="71">
        <f t="shared" si="4"/>
        <v>1113.5840000000001</v>
      </c>
      <c r="L14" s="52">
        <v>1113584</v>
      </c>
      <c r="M14" s="32">
        <f t="shared" si="6"/>
        <v>1230</v>
      </c>
      <c r="N14" s="121" t="s">
        <v>198</v>
      </c>
      <c r="O14" s="127">
        <v>1.23</v>
      </c>
    </row>
    <row r="15" spans="1:15" s="1" customFormat="1" ht="20.100000000000001" customHeight="1" x14ac:dyDescent="0.25">
      <c r="A15" s="13" t="s">
        <v>50</v>
      </c>
      <c r="B15" s="66">
        <f t="shared" si="2"/>
        <v>12714.227999999999</v>
      </c>
      <c r="C15" s="35">
        <f t="shared" si="3"/>
        <v>152.69262747065727</v>
      </c>
      <c r="D15" s="68">
        <f t="shared" si="0"/>
        <v>1.6371828803755073</v>
      </c>
      <c r="E15" s="38">
        <f t="shared" si="1"/>
        <v>0.72337172182219789</v>
      </c>
      <c r="F15" s="83">
        <f t="shared" si="5"/>
        <v>1.7742433714764163</v>
      </c>
      <c r="G15" s="131" t="s">
        <v>156</v>
      </c>
      <c r="H15" s="107">
        <v>12714.227999999999</v>
      </c>
      <c r="I15" s="107">
        <v>152.69262747065727</v>
      </c>
      <c r="J15" s="108">
        <v>9197.1129999999994</v>
      </c>
      <c r="K15" s="71">
        <f t="shared" si="4"/>
        <v>7765.9179999999997</v>
      </c>
      <c r="L15" s="52">
        <v>7765918</v>
      </c>
      <c r="M15" s="32">
        <f t="shared" si="6"/>
        <v>7166</v>
      </c>
      <c r="N15" s="121" t="s">
        <v>199</v>
      </c>
      <c r="O15" s="127">
        <v>7.1660000000000004</v>
      </c>
    </row>
    <row r="16" spans="1:15" s="1" customFormat="1" ht="20.100000000000001" customHeight="1" x14ac:dyDescent="0.25">
      <c r="A16" s="7" t="s">
        <v>51</v>
      </c>
      <c r="B16" s="37">
        <f t="shared" si="2"/>
        <v>330.49200000000002</v>
      </c>
      <c r="C16" s="35">
        <f t="shared" si="3"/>
        <v>127.39846424276067</v>
      </c>
      <c r="D16" s="36">
        <f t="shared" si="0"/>
        <v>0.46349518892969993</v>
      </c>
      <c r="E16" s="38">
        <f t="shared" si="1"/>
        <v>0.54548067729324756</v>
      </c>
      <c r="F16" s="83">
        <f t="shared" si="5"/>
        <v>1.1318219178082192</v>
      </c>
      <c r="G16" s="131" t="s">
        <v>157</v>
      </c>
      <c r="H16" s="107">
        <v>330.49200000000002</v>
      </c>
      <c r="I16" s="107">
        <v>127.39846424276067</v>
      </c>
      <c r="J16" s="108">
        <v>180.27699999999999</v>
      </c>
      <c r="K16" s="71">
        <f t="shared" si="4"/>
        <v>713.04300000000001</v>
      </c>
      <c r="L16" s="52">
        <v>713043</v>
      </c>
      <c r="M16" s="32">
        <f t="shared" si="6"/>
        <v>292</v>
      </c>
      <c r="N16" s="121" t="s">
        <v>200</v>
      </c>
      <c r="O16" s="127">
        <v>0.29199999999999998</v>
      </c>
    </row>
    <row r="17" spans="1:15" s="1" customFormat="1" ht="20.100000000000001" customHeight="1" x14ac:dyDescent="0.25">
      <c r="A17" s="7" t="s">
        <v>52</v>
      </c>
      <c r="B17" s="37">
        <f t="shared" si="2"/>
        <v>710.12</v>
      </c>
      <c r="C17" s="35">
        <f t="shared" si="3"/>
        <v>118.05936551320545</v>
      </c>
      <c r="D17" s="36">
        <f t="shared" si="0"/>
        <v>0.65519258484232823</v>
      </c>
      <c r="E17" s="38">
        <f t="shared" si="1"/>
        <v>0.51688447023038364</v>
      </c>
      <c r="F17" s="141">
        <f t="shared" si="5"/>
        <v>0.91157894736842104</v>
      </c>
      <c r="G17" s="131" t="s">
        <v>158</v>
      </c>
      <c r="H17" s="107">
        <v>710.12</v>
      </c>
      <c r="I17" s="107">
        <v>118.05936551320545</v>
      </c>
      <c r="J17" s="108">
        <v>367.05</v>
      </c>
      <c r="K17" s="71">
        <f t="shared" si="4"/>
        <v>1083.8340000000001</v>
      </c>
      <c r="L17" s="52">
        <v>1083834</v>
      </c>
      <c r="M17" s="32">
        <f t="shared" si="6"/>
        <v>779</v>
      </c>
      <c r="N17" s="121" t="s">
        <v>201</v>
      </c>
      <c r="O17" s="127">
        <v>0.77900000000000003</v>
      </c>
    </row>
    <row r="18" spans="1:15" s="1" customFormat="1" ht="20.100000000000001" customHeight="1" x14ac:dyDescent="0.25">
      <c r="A18" s="7" t="s">
        <v>53</v>
      </c>
      <c r="B18" s="37">
        <f t="shared" si="2"/>
        <v>477.44799999999998</v>
      </c>
      <c r="C18" s="35">
        <f t="shared" si="3"/>
        <v>125.81870119876777</v>
      </c>
      <c r="D18" s="36">
        <f t="shared" si="0"/>
        <v>0.52544243770215227</v>
      </c>
      <c r="E18" s="38">
        <f t="shared" si="1"/>
        <v>0.65497185033762839</v>
      </c>
      <c r="F18" s="83">
        <f t="shared" si="5"/>
        <v>1.1077679814385151</v>
      </c>
      <c r="G18" s="131" t="s">
        <v>159</v>
      </c>
      <c r="H18" s="107">
        <v>477.44799999999998</v>
      </c>
      <c r="I18" s="107">
        <v>125.81870119876777</v>
      </c>
      <c r="J18" s="108">
        <v>312.71499999999997</v>
      </c>
      <c r="K18" s="71">
        <f t="shared" si="4"/>
        <v>908.65899999999999</v>
      </c>
      <c r="L18" s="52">
        <v>908659</v>
      </c>
      <c r="M18" s="32">
        <f t="shared" si="6"/>
        <v>431</v>
      </c>
      <c r="N18" s="121" t="s">
        <v>202</v>
      </c>
      <c r="O18" s="127">
        <v>0.43099999999999999</v>
      </c>
    </row>
    <row r="19" spans="1:15" s="1" customFormat="1" ht="20.100000000000001" customHeight="1" x14ac:dyDescent="0.25">
      <c r="A19" s="7" t="s">
        <v>54</v>
      </c>
      <c r="B19" s="37">
        <f t="shared" si="2"/>
        <v>350.69</v>
      </c>
      <c r="C19" s="139">
        <f t="shared" si="3"/>
        <v>94.033640709924626</v>
      </c>
      <c r="D19" s="36">
        <f t="shared" si="0"/>
        <v>0.35802814485698886</v>
      </c>
      <c r="E19" s="38">
        <f t="shared" si="1"/>
        <v>0.61871168268271126</v>
      </c>
      <c r="F19" s="141">
        <f t="shared" si="5"/>
        <v>0.43295061728395062</v>
      </c>
      <c r="G19" s="131" t="s">
        <v>160</v>
      </c>
      <c r="H19" s="107">
        <v>350.69</v>
      </c>
      <c r="I19" s="107">
        <v>94.033640709924626</v>
      </c>
      <c r="J19" s="108">
        <v>216.976</v>
      </c>
      <c r="K19" s="71">
        <f t="shared" si="4"/>
        <v>979.50400000000002</v>
      </c>
      <c r="L19" s="52">
        <v>979504</v>
      </c>
      <c r="M19" s="32">
        <f t="shared" si="6"/>
        <v>810</v>
      </c>
      <c r="N19" s="121" t="s">
        <v>203</v>
      </c>
      <c r="O19" s="127">
        <v>0.81</v>
      </c>
    </row>
    <row r="20" spans="1:15" s="1" customFormat="1" ht="20.100000000000001" customHeight="1" x14ac:dyDescent="0.25">
      <c r="A20" s="7" t="s">
        <v>55</v>
      </c>
      <c r="B20" s="37">
        <f t="shared" si="2"/>
        <v>753.255</v>
      </c>
      <c r="C20" s="35">
        <f t="shared" si="3"/>
        <v>163.14991498716685</v>
      </c>
      <c r="D20" s="36">
        <f t="shared" si="0"/>
        <v>0.61305137633494966</v>
      </c>
      <c r="E20" s="38">
        <f t="shared" si="1"/>
        <v>0.6054948191515489</v>
      </c>
      <c r="F20" s="83">
        <f t="shared" si="5"/>
        <v>1.5858000000000001</v>
      </c>
      <c r="G20" s="131" t="s">
        <v>161</v>
      </c>
      <c r="H20" s="107">
        <v>753.255</v>
      </c>
      <c r="I20" s="107">
        <v>163.14991498716685</v>
      </c>
      <c r="J20" s="108">
        <v>456.09199999999998</v>
      </c>
      <c r="K20" s="71">
        <f t="shared" si="4"/>
        <v>1228.6980000000001</v>
      </c>
      <c r="L20" s="52">
        <v>1228698</v>
      </c>
      <c r="M20" s="32">
        <f t="shared" si="6"/>
        <v>475</v>
      </c>
      <c r="N20" s="121" t="s">
        <v>204</v>
      </c>
      <c r="O20" s="127">
        <v>0.47499999999999998</v>
      </c>
    </row>
    <row r="21" spans="1:15" s="1" customFormat="1" ht="20.100000000000001" customHeight="1" x14ac:dyDescent="0.25">
      <c r="A21" s="7" t="s">
        <v>56</v>
      </c>
      <c r="B21" s="37">
        <f t="shared" si="2"/>
        <v>756.40700000000004</v>
      </c>
      <c r="C21" s="35">
        <f t="shared" si="3"/>
        <v>117.05535162706052</v>
      </c>
      <c r="D21" s="36">
        <f t="shared" si="0"/>
        <v>0.52860772833559988</v>
      </c>
      <c r="E21" s="38">
        <f t="shared" si="1"/>
        <v>0.72148724165693867</v>
      </c>
      <c r="F21" s="83">
        <f t="shared" si="5"/>
        <v>1.1968465189873418</v>
      </c>
      <c r="G21" s="131" t="s">
        <v>162</v>
      </c>
      <c r="H21" s="107">
        <v>756.40700000000004</v>
      </c>
      <c r="I21" s="107">
        <v>117.05535162706052</v>
      </c>
      <c r="J21" s="108">
        <v>545.73800000000006</v>
      </c>
      <c r="K21" s="71">
        <f t="shared" si="4"/>
        <v>1430.942</v>
      </c>
      <c r="L21" s="52">
        <v>1430942</v>
      </c>
      <c r="M21" s="32">
        <f t="shared" si="6"/>
        <v>632</v>
      </c>
      <c r="N21" s="121" t="s">
        <v>205</v>
      </c>
      <c r="O21" s="127">
        <v>0.63200000000000001</v>
      </c>
    </row>
    <row r="22" spans="1:15" s="1" customFormat="1" ht="20.100000000000001" customHeight="1" x14ac:dyDescent="0.25">
      <c r="A22" s="7" t="s">
        <v>57</v>
      </c>
      <c r="B22" s="37">
        <f t="shared" si="2"/>
        <v>729.24900000000002</v>
      </c>
      <c r="C22" s="35">
        <f t="shared" si="3"/>
        <v>112.14246610732475</v>
      </c>
      <c r="D22" s="36">
        <f t="shared" si="0"/>
        <v>0.59478965990300658</v>
      </c>
      <c r="E22" s="38">
        <f t="shared" si="1"/>
        <v>0.68123370755393553</v>
      </c>
      <c r="F22" s="141">
        <f t="shared" si="5"/>
        <v>0.94707662337662346</v>
      </c>
      <c r="G22" s="131" t="s">
        <v>163</v>
      </c>
      <c r="H22" s="107">
        <v>729.24900000000002</v>
      </c>
      <c r="I22" s="107">
        <v>112.14246610732475</v>
      </c>
      <c r="J22" s="108">
        <v>496.78899999999999</v>
      </c>
      <c r="K22" s="71">
        <f t="shared" si="4"/>
        <v>1226.0619999999999</v>
      </c>
      <c r="L22" s="52">
        <v>1226062</v>
      </c>
      <c r="M22" s="32">
        <f t="shared" si="6"/>
        <v>770</v>
      </c>
      <c r="N22" s="121" t="s">
        <v>206</v>
      </c>
      <c r="O22" s="127">
        <v>0.77</v>
      </c>
    </row>
    <row r="23" spans="1:15" s="1" customFormat="1" ht="20.100000000000001" customHeight="1" thickBot="1" x14ac:dyDescent="0.3">
      <c r="A23" s="14" t="s">
        <v>0</v>
      </c>
      <c r="B23" s="66">
        <f t="shared" si="2"/>
        <v>5109.732</v>
      </c>
      <c r="C23" s="140">
        <f t="shared" si="3"/>
        <v>86.217036705074349</v>
      </c>
      <c r="D23" s="40">
        <f t="shared" si="0"/>
        <v>0.40449386969658757</v>
      </c>
      <c r="E23" s="41">
        <f t="shared" si="1"/>
        <v>0.15086388092369621</v>
      </c>
      <c r="F23" s="84">
        <f t="shared" si="5"/>
        <v>1.1385320855614973</v>
      </c>
      <c r="G23" s="131" t="s">
        <v>0</v>
      </c>
      <c r="H23" s="107">
        <v>5109.732</v>
      </c>
      <c r="I23" s="107">
        <v>86.217036705074349</v>
      </c>
      <c r="J23" s="108">
        <v>770.87400000000002</v>
      </c>
      <c r="K23" s="72">
        <f t="shared" si="4"/>
        <v>12632.409</v>
      </c>
      <c r="L23" s="52">
        <v>12632409</v>
      </c>
      <c r="M23" s="50">
        <f t="shared" si="6"/>
        <v>4488</v>
      </c>
      <c r="N23" s="122" t="s">
        <v>207</v>
      </c>
      <c r="O23" s="128">
        <v>4.4880000000000004</v>
      </c>
    </row>
    <row r="24" spans="1:15" s="1" customFormat="1" ht="20.100000000000001" customHeight="1" x14ac:dyDescent="0.25">
      <c r="A24" s="9" t="s">
        <v>12</v>
      </c>
      <c r="B24" s="17">
        <f t="shared" si="2"/>
        <v>9603.3510000000006</v>
      </c>
      <c r="C24" s="18">
        <f t="shared" si="3"/>
        <v>112.87912830360378</v>
      </c>
      <c r="D24" s="19">
        <f t="shared" si="0"/>
        <v>0.69137934100415022</v>
      </c>
      <c r="E24" s="20">
        <f t="shared" si="1"/>
        <v>0.47623230682706486</v>
      </c>
      <c r="F24" s="82">
        <f t="shared" si="5"/>
        <v>1.076971066502187</v>
      </c>
      <c r="G24" s="130" t="s">
        <v>164</v>
      </c>
      <c r="H24" s="106">
        <v>9603.3510000000006</v>
      </c>
      <c r="I24" s="106">
        <v>112.87912830360378</v>
      </c>
      <c r="J24" s="105">
        <v>4573.4260000000004</v>
      </c>
      <c r="K24" s="73">
        <f t="shared" si="4"/>
        <v>13890.133</v>
      </c>
      <c r="L24" s="51">
        <v>13890133</v>
      </c>
      <c r="M24" s="117">
        <f t="shared" ref="M24:O24" si="7">M25+M26+M27+M30+M31+M32+M33+M34+M35+M36</f>
        <v>8917</v>
      </c>
      <c r="N24" s="123" t="s">
        <v>12</v>
      </c>
      <c r="O24" s="126">
        <f t="shared" si="7"/>
        <v>8.9169999999999998</v>
      </c>
    </row>
    <row r="25" spans="1:15" s="1" customFormat="1" ht="20.100000000000001" customHeight="1" x14ac:dyDescent="0.25">
      <c r="A25" s="7" t="s">
        <v>23</v>
      </c>
      <c r="B25" s="37">
        <f t="shared" si="2"/>
        <v>274.41800000000001</v>
      </c>
      <c r="C25" s="35">
        <f t="shared" si="3"/>
        <v>130.06763642223709</v>
      </c>
      <c r="D25" s="36">
        <f t="shared" si="0"/>
        <v>0.45549731267573845</v>
      </c>
      <c r="E25" s="38">
        <f t="shared" si="1"/>
        <v>0.61755788614449481</v>
      </c>
      <c r="F25" s="83">
        <f t="shared" si="5"/>
        <v>1.167736170212766</v>
      </c>
      <c r="G25" s="131" t="s">
        <v>165</v>
      </c>
      <c r="H25" s="107">
        <v>274.41800000000001</v>
      </c>
      <c r="I25" s="107">
        <v>130.06763642223709</v>
      </c>
      <c r="J25" s="108">
        <v>169.46899999999999</v>
      </c>
      <c r="K25" s="71">
        <f t="shared" si="4"/>
        <v>602.45799999999997</v>
      </c>
      <c r="L25" s="52">
        <v>602458</v>
      </c>
      <c r="M25" s="32">
        <f t="shared" si="6"/>
        <v>235</v>
      </c>
      <c r="N25" s="121" t="s">
        <v>208</v>
      </c>
      <c r="O25" s="127">
        <v>0.23499999999999999</v>
      </c>
    </row>
    <row r="26" spans="1:15" s="1" customFormat="1" ht="20.100000000000001" customHeight="1" x14ac:dyDescent="0.25">
      <c r="A26" s="7" t="s">
        <v>96</v>
      </c>
      <c r="B26" s="37">
        <f t="shared" si="2"/>
        <v>170.79599999999999</v>
      </c>
      <c r="C26" s="35">
        <f t="shared" si="3"/>
        <v>122.44581932366457</v>
      </c>
      <c r="D26" s="36">
        <f t="shared" si="0"/>
        <v>0.21264230435951834</v>
      </c>
      <c r="E26" s="38">
        <f t="shared" si="1"/>
        <v>0.68390945923792124</v>
      </c>
      <c r="F26" s="141">
        <f t="shared" si="5"/>
        <v>0.73303004291845486</v>
      </c>
      <c r="G26" s="131" t="s">
        <v>166</v>
      </c>
      <c r="H26" s="107">
        <v>170.79599999999999</v>
      </c>
      <c r="I26" s="107">
        <v>122.44581932366457</v>
      </c>
      <c r="J26" s="108">
        <v>116.809</v>
      </c>
      <c r="K26" s="71">
        <f t="shared" si="4"/>
        <v>803.20799999999997</v>
      </c>
      <c r="L26" s="52">
        <v>803208</v>
      </c>
      <c r="M26" s="32">
        <f t="shared" si="6"/>
        <v>233</v>
      </c>
      <c r="N26" s="121" t="s">
        <v>209</v>
      </c>
      <c r="O26" s="127">
        <v>0.23300000000000001</v>
      </c>
    </row>
    <row r="27" spans="1:15" s="1" customFormat="1" ht="20.100000000000001" customHeight="1" x14ac:dyDescent="0.25">
      <c r="A27" s="7" t="s">
        <v>58</v>
      </c>
      <c r="B27" s="37">
        <f t="shared" si="2"/>
        <v>382.846</v>
      </c>
      <c r="C27" s="35">
        <f t="shared" si="3"/>
        <v>110.29624870717099</v>
      </c>
      <c r="D27" s="36">
        <f t="shared" si="0"/>
        <v>0.34392874307710969</v>
      </c>
      <c r="E27" s="38">
        <f t="shared" si="1"/>
        <v>0.49164677180903027</v>
      </c>
      <c r="F27" s="83">
        <f>B27/M29</f>
        <v>1.142823880597015</v>
      </c>
      <c r="G27" s="131" t="s">
        <v>167</v>
      </c>
      <c r="H27" s="107">
        <v>382.846</v>
      </c>
      <c r="I27" s="107">
        <v>110.29624870717099</v>
      </c>
      <c r="J27" s="108">
        <v>188.22499999999999</v>
      </c>
      <c r="K27" s="71">
        <f t="shared" si="4"/>
        <v>1113.155</v>
      </c>
      <c r="L27" s="52">
        <v>1113155</v>
      </c>
      <c r="M27" s="32">
        <f t="shared" si="6"/>
        <v>355.00000000000006</v>
      </c>
      <c r="N27" s="121" t="s">
        <v>210</v>
      </c>
      <c r="O27" s="127">
        <f t="shared" ref="O27" si="8">O28+O29</f>
        <v>0.35500000000000004</v>
      </c>
    </row>
    <row r="28" spans="1:15" s="1" customFormat="1" ht="20.100000000000001" customHeight="1" x14ac:dyDescent="0.25">
      <c r="A28" s="7" t="s">
        <v>13</v>
      </c>
      <c r="B28" s="37">
        <f t="shared" si="2"/>
        <v>34.476999999999997</v>
      </c>
      <c r="C28" s="35">
        <f t="shared" si="3"/>
        <v>269.33052105304273</v>
      </c>
      <c r="D28" s="36">
        <f t="shared" si="0"/>
        <v>0.77506013533259899</v>
      </c>
      <c r="E28" s="38">
        <f t="shared" si="1"/>
        <v>0.54143341938103673</v>
      </c>
      <c r="F28" s="83">
        <f t="shared" si="5"/>
        <v>1.7238499999999999</v>
      </c>
      <c r="G28" s="131" t="s">
        <v>168</v>
      </c>
      <c r="H28" s="107">
        <v>34.476999999999997</v>
      </c>
      <c r="I28" s="107">
        <v>269.33052105304273</v>
      </c>
      <c r="J28" s="108">
        <v>18.667000000000002</v>
      </c>
      <c r="K28" s="71">
        <f t="shared" si="4"/>
        <v>44.482999999999997</v>
      </c>
      <c r="L28" s="52">
        <v>44483</v>
      </c>
      <c r="M28" s="32">
        <f t="shared" si="6"/>
        <v>20</v>
      </c>
      <c r="N28" s="121" t="s">
        <v>215</v>
      </c>
      <c r="O28" s="127">
        <v>0.02</v>
      </c>
    </row>
    <row r="29" spans="1:15" s="1" customFormat="1" ht="20.100000000000001" customHeight="1" x14ac:dyDescent="0.25">
      <c r="A29" s="7" t="s">
        <v>89</v>
      </c>
      <c r="B29" s="37">
        <f t="shared" si="2"/>
        <v>348.36900000000003</v>
      </c>
      <c r="C29" s="35">
        <f t="shared" si="3"/>
        <v>104.20662506805142</v>
      </c>
      <c r="D29" s="36">
        <f t="shared" si="0"/>
        <v>0.32598308929213082</v>
      </c>
      <c r="E29" s="38">
        <f t="shared" si="1"/>
        <v>0.48671954163544973</v>
      </c>
      <c r="F29" s="83">
        <f t="shared" si="5"/>
        <v>1.0399074626865672</v>
      </c>
      <c r="G29" s="131" t="s">
        <v>169</v>
      </c>
      <c r="H29" s="107">
        <v>348.36900000000003</v>
      </c>
      <c r="I29" s="107">
        <v>104.20662506805142</v>
      </c>
      <c r="J29" s="108">
        <v>169.55799999999999</v>
      </c>
      <c r="K29" s="71">
        <f t="shared" si="4"/>
        <v>1068.672</v>
      </c>
      <c r="L29" s="52">
        <v>1068672</v>
      </c>
      <c r="M29" s="32">
        <f t="shared" si="6"/>
        <v>335</v>
      </c>
      <c r="N29" s="121" t="s">
        <v>272</v>
      </c>
      <c r="O29" s="127">
        <v>0.33500000000000002</v>
      </c>
    </row>
    <row r="30" spans="1:15" s="1" customFormat="1" ht="20.100000000000001" customHeight="1" x14ac:dyDescent="0.25">
      <c r="A30" s="7" t="s">
        <v>59</v>
      </c>
      <c r="B30" s="37">
        <f t="shared" si="2"/>
        <v>539.15300000000002</v>
      </c>
      <c r="C30" s="35">
        <f t="shared" si="3"/>
        <v>123.19639335796562</v>
      </c>
      <c r="D30" s="36">
        <f t="shared" si="0"/>
        <v>0.47348365759369948</v>
      </c>
      <c r="E30" s="38">
        <f t="shared" si="1"/>
        <v>0.64976917498372444</v>
      </c>
      <c r="F30" s="83">
        <f t="shared" si="5"/>
        <v>1.1875616740088106</v>
      </c>
      <c r="G30" s="131" t="s">
        <v>170</v>
      </c>
      <c r="H30" s="107">
        <v>539.15300000000002</v>
      </c>
      <c r="I30" s="107">
        <v>123.19639335796562</v>
      </c>
      <c r="J30" s="108">
        <v>350.32499999999999</v>
      </c>
      <c r="K30" s="71">
        <f t="shared" si="4"/>
        <v>1138.694</v>
      </c>
      <c r="L30" s="52">
        <v>1138694</v>
      </c>
      <c r="M30" s="32">
        <f t="shared" si="6"/>
        <v>454</v>
      </c>
      <c r="N30" s="121" t="s">
        <v>211</v>
      </c>
      <c r="O30" s="127">
        <v>0.45400000000000001</v>
      </c>
    </row>
    <row r="31" spans="1:15" s="1" customFormat="1" ht="20.100000000000001" customHeight="1" x14ac:dyDescent="0.25">
      <c r="A31" s="7" t="s">
        <v>60</v>
      </c>
      <c r="B31" s="66">
        <f t="shared" si="2"/>
        <v>1061.94</v>
      </c>
      <c r="C31" s="35">
        <f t="shared" si="3"/>
        <v>109.70647211779546</v>
      </c>
      <c r="D31" s="68">
        <f t="shared" si="0"/>
        <v>1.0345533049123601</v>
      </c>
      <c r="E31" s="38">
        <f t="shared" si="1"/>
        <v>0.55061397065747597</v>
      </c>
      <c r="F31" s="83">
        <f t="shared" si="5"/>
        <v>1.0825076452599389</v>
      </c>
      <c r="G31" s="131" t="s">
        <v>171</v>
      </c>
      <c r="H31" s="107">
        <v>1061.94</v>
      </c>
      <c r="I31" s="107">
        <v>109.70647211779546</v>
      </c>
      <c r="J31" s="108">
        <v>584.71900000000005</v>
      </c>
      <c r="K31" s="71">
        <f t="shared" si="4"/>
        <v>1026.472</v>
      </c>
      <c r="L31" s="52">
        <v>1026472</v>
      </c>
      <c r="M31" s="32">
        <f t="shared" si="6"/>
        <v>981</v>
      </c>
      <c r="N31" s="121" t="s">
        <v>212</v>
      </c>
      <c r="O31" s="127">
        <v>0.98099999999999998</v>
      </c>
    </row>
    <row r="32" spans="1:15" s="1" customFormat="1" ht="20.100000000000001" customHeight="1" x14ac:dyDescent="0.25">
      <c r="A32" s="13" t="s">
        <v>61</v>
      </c>
      <c r="B32" s="66">
        <f t="shared" si="2"/>
        <v>3462.6320000000001</v>
      </c>
      <c r="C32" s="35">
        <f t="shared" si="3"/>
        <v>116.55467745963912</v>
      </c>
      <c r="D32" s="68">
        <f t="shared" si="0"/>
        <v>1.8151867015448813</v>
      </c>
      <c r="E32" s="38">
        <f t="shared" si="1"/>
        <v>0.71398202292360258</v>
      </c>
      <c r="F32" s="83">
        <f t="shared" si="5"/>
        <v>1.3066535849056604</v>
      </c>
      <c r="G32" s="131" t="s">
        <v>172</v>
      </c>
      <c r="H32" s="107">
        <v>3462.6320000000001</v>
      </c>
      <c r="I32" s="107">
        <v>116.55467745963912</v>
      </c>
      <c r="J32" s="108">
        <v>2472.2570000000001</v>
      </c>
      <c r="K32" s="71">
        <f t="shared" si="4"/>
        <v>1907.59</v>
      </c>
      <c r="L32" s="52">
        <v>1907590</v>
      </c>
      <c r="M32" s="32">
        <f t="shared" si="6"/>
        <v>2650</v>
      </c>
      <c r="N32" s="121" t="s">
        <v>213</v>
      </c>
      <c r="O32" s="127">
        <v>2.65</v>
      </c>
    </row>
    <row r="33" spans="1:15" s="1" customFormat="1" ht="20.100000000000001" customHeight="1" x14ac:dyDescent="0.25">
      <c r="A33" s="7" t="s">
        <v>62</v>
      </c>
      <c r="B33" s="37">
        <f t="shared" si="2"/>
        <v>179.40600000000001</v>
      </c>
      <c r="C33" s="35">
        <f t="shared" si="3"/>
        <v>409.79921880353595</v>
      </c>
      <c r="D33" s="36">
        <f t="shared" si="0"/>
        <v>0.24773709262488972</v>
      </c>
      <c r="E33" s="38">
        <f t="shared" si="1"/>
        <v>0.19720076251630378</v>
      </c>
      <c r="F33" s="137">
        <f t="shared" si="5"/>
        <v>3.737625</v>
      </c>
      <c r="G33" s="131" t="s">
        <v>173</v>
      </c>
      <c r="H33" s="107">
        <v>179.40600000000001</v>
      </c>
      <c r="I33" s="107">
        <v>409.79921880353595</v>
      </c>
      <c r="J33" s="108">
        <v>35.378999999999998</v>
      </c>
      <c r="K33" s="71">
        <f t="shared" si="4"/>
        <v>724.17899999999997</v>
      </c>
      <c r="L33" s="52">
        <v>724179</v>
      </c>
      <c r="M33" s="32">
        <f t="shared" si="6"/>
        <v>48</v>
      </c>
      <c r="N33" s="121" t="s">
        <v>214</v>
      </c>
      <c r="O33" s="127">
        <v>4.8000000000000001E-2</v>
      </c>
    </row>
    <row r="34" spans="1:15" s="1" customFormat="1" ht="20.100000000000001" customHeight="1" x14ac:dyDescent="0.25">
      <c r="A34" s="7" t="s">
        <v>63</v>
      </c>
      <c r="B34" s="37">
        <f t="shared" si="2"/>
        <v>325.28699999999998</v>
      </c>
      <c r="C34" s="35">
        <f t="shared" si="3"/>
        <v>121.25946387233138</v>
      </c>
      <c r="D34" s="36">
        <f t="shared" si="0"/>
        <v>0.55581147788882301</v>
      </c>
      <c r="E34" s="38">
        <f t="shared" si="1"/>
        <v>0.72134146154011691</v>
      </c>
      <c r="F34" s="83">
        <f t="shared" si="5"/>
        <v>1.1617392857142856</v>
      </c>
      <c r="G34" s="131" t="s">
        <v>174</v>
      </c>
      <c r="H34" s="107">
        <v>325.28699999999998</v>
      </c>
      <c r="I34" s="107">
        <v>121.25946387233138</v>
      </c>
      <c r="J34" s="108">
        <v>234.643</v>
      </c>
      <c r="K34" s="71">
        <f t="shared" si="4"/>
        <v>585.24699999999996</v>
      </c>
      <c r="L34" s="52">
        <v>585247</v>
      </c>
      <c r="M34" s="32">
        <f t="shared" si="6"/>
        <v>280</v>
      </c>
      <c r="N34" s="121" t="s">
        <v>216</v>
      </c>
      <c r="O34" s="127">
        <v>0.28000000000000003</v>
      </c>
    </row>
    <row r="35" spans="1:15" s="1" customFormat="1" ht="20.100000000000001" customHeight="1" x14ac:dyDescent="0.25">
      <c r="A35" s="7" t="s">
        <v>64</v>
      </c>
      <c r="B35" s="37">
        <f t="shared" si="2"/>
        <v>310.06900000000002</v>
      </c>
      <c r="C35" s="35">
        <f t="shared" si="3"/>
        <v>112.94992332042591</v>
      </c>
      <c r="D35" s="36">
        <f t="shared" si="0"/>
        <v>0.50626981768545765</v>
      </c>
      <c r="E35" s="38">
        <f t="shared" si="1"/>
        <v>0.6703217670905508</v>
      </c>
      <c r="F35" s="83">
        <f t="shared" si="5"/>
        <v>1.165672932330827</v>
      </c>
      <c r="G35" s="131" t="s">
        <v>175</v>
      </c>
      <c r="H35" s="107">
        <v>310.06900000000002</v>
      </c>
      <c r="I35" s="107">
        <v>112.94992332042591</v>
      </c>
      <c r="J35" s="108">
        <v>207.846</v>
      </c>
      <c r="K35" s="71">
        <f t="shared" si="4"/>
        <v>612.45799999999997</v>
      </c>
      <c r="L35" s="52">
        <v>612458</v>
      </c>
      <c r="M35" s="32">
        <f t="shared" si="6"/>
        <v>266</v>
      </c>
      <c r="N35" s="121" t="s">
        <v>217</v>
      </c>
      <c r="O35" s="127">
        <v>0.26600000000000001</v>
      </c>
    </row>
    <row r="36" spans="1:15" s="1" customFormat="1" ht="20.100000000000001" customHeight="1" thickBot="1" x14ac:dyDescent="0.3">
      <c r="A36" s="14" t="s">
        <v>1</v>
      </c>
      <c r="B36" s="138">
        <f t="shared" si="2"/>
        <v>2896.8040000000001</v>
      </c>
      <c r="C36" s="39">
        <f t="shared" si="3"/>
        <v>101.74688425183935</v>
      </c>
      <c r="D36" s="40">
        <f t="shared" ref="D36:D68" si="9">B36/K36</f>
        <v>0.53877268317650773</v>
      </c>
      <c r="E36" s="41">
        <f t="shared" si="1"/>
        <v>7.3789597086996561E-2</v>
      </c>
      <c r="F36" s="141">
        <f t="shared" si="5"/>
        <v>0.84825885797950218</v>
      </c>
      <c r="G36" s="132" t="s">
        <v>1</v>
      </c>
      <c r="H36" s="107">
        <v>2896.8040000000001</v>
      </c>
      <c r="I36" s="107">
        <v>101.74688425183935</v>
      </c>
      <c r="J36" s="108">
        <v>213.75399999999999</v>
      </c>
      <c r="K36" s="74">
        <f t="shared" si="4"/>
        <v>5376.6719999999996</v>
      </c>
      <c r="L36" s="52">
        <v>5376672</v>
      </c>
      <c r="M36" s="56">
        <f t="shared" si="6"/>
        <v>3415</v>
      </c>
      <c r="N36" s="124" t="s">
        <v>218</v>
      </c>
      <c r="O36" s="128">
        <v>3.415</v>
      </c>
    </row>
    <row r="37" spans="1:15" s="1" customFormat="1" ht="20.100000000000001" customHeight="1" x14ac:dyDescent="0.25">
      <c r="A37" s="9" t="s">
        <v>14</v>
      </c>
      <c r="B37" s="17">
        <f t="shared" si="2"/>
        <v>11821.887000000001</v>
      </c>
      <c r="C37" s="18">
        <f t="shared" si="3"/>
        <v>126.28339045623008</v>
      </c>
      <c r="D37" s="19">
        <f t="shared" si="9"/>
        <v>0.71967203534231017</v>
      </c>
      <c r="E37" s="20">
        <f t="shared" si="1"/>
        <v>0.68365464836535816</v>
      </c>
      <c r="F37" s="82">
        <f t="shared" si="5"/>
        <v>1.2351778288580086</v>
      </c>
      <c r="G37" s="133" t="s">
        <v>176</v>
      </c>
      <c r="H37" s="106">
        <v>11821.887000000001</v>
      </c>
      <c r="I37" s="106">
        <v>126.28339045623008</v>
      </c>
      <c r="J37" s="105">
        <v>8082.0879999999997</v>
      </c>
      <c r="K37" s="70">
        <f t="shared" si="4"/>
        <v>16426.77</v>
      </c>
      <c r="L37" s="51">
        <v>16426770</v>
      </c>
      <c r="M37" s="117">
        <f>SUM(M38:M45)</f>
        <v>9571</v>
      </c>
      <c r="N37" s="120" t="s">
        <v>14</v>
      </c>
      <c r="O37" s="126">
        <f>SUM(O38:O45)</f>
        <v>9.5710000000000015</v>
      </c>
    </row>
    <row r="38" spans="1:15" s="1" customFormat="1" ht="20.100000000000001" customHeight="1" x14ac:dyDescent="0.25">
      <c r="A38" s="7" t="s">
        <v>24</v>
      </c>
      <c r="B38" s="37">
        <f t="shared" si="2"/>
        <v>441.01600000000002</v>
      </c>
      <c r="C38" s="35">
        <f t="shared" si="3"/>
        <v>154.62580860052944</v>
      </c>
      <c r="D38" s="36">
        <f t="shared" si="9"/>
        <v>0.94195946090262506</v>
      </c>
      <c r="E38" s="38">
        <f t="shared" si="1"/>
        <v>0.73328405318627887</v>
      </c>
      <c r="F38" s="83">
        <f t="shared" si="5"/>
        <v>1.9174608695652176</v>
      </c>
      <c r="G38" s="131" t="s">
        <v>177</v>
      </c>
      <c r="H38" s="107">
        <v>441.01600000000002</v>
      </c>
      <c r="I38" s="107">
        <v>154.62580860052944</v>
      </c>
      <c r="J38" s="108">
        <v>323.39</v>
      </c>
      <c r="K38" s="71">
        <f t="shared" si="4"/>
        <v>468.19</v>
      </c>
      <c r="L38" s="52">
        <v>468190</v>
      </c>
      <c r="M38" s="32">
        <f t="shared" si="6"/>
        <v>230</v>
      </c>
      <c r="N38" s="121" t="s">
        <v>220</v>
      </c>
      <c r="O38" s="127">
        <v>0.23</v>
      </c>
    </row>
    <row r="39" spans="1:15" s="1" customFormat="1" ht="20.100000000000001" customHeight="1" x14ac:dyDescent="0.25">
      <c r="A39" s="7" t="s">
        <v>25</v>
      </c>
      <c r="B39" s="37">
        <f t="shared" si="2"/>
        <v>112.173</v>
      </c>
      <c r="C39" s="35">
        <f t="shared" si="3"/>
        <v>119.54281451483988</v>
      </c>
      <c r="D39" s="36">
        <f t="shared" si="9"/>
        <v>0.4193116699125663</v>
      </c>
      <c r="E39" s="67">
        <f t="shared" si="1"/>
        <v>0.86584115607142531</v>
      </c>
      <c r="F39" s="83">
        <f t="shared" si="5"/>
        <v>1.1446224489795918</v>
      </c>
      <c r="G39" s="131" t="s">
        <v>178</v>
      </c>
      <c r="H39" s="107">
        <v>112.173</v>
      </c>
      <c r="I39" s="107">
        <v>119.54281451483988</v>
      </c>
      <c r="J39" s="108">
        <v>97.123999999999995</v>
      </c>
      <c r="K39" s="71">
        <f t="shared" si="4"/>
        <v>267.517</v>
      </c>
      <c r="L39" s="52">
        <v>267517</v>
      </c>
      <c r="M39" s="32">
        <f t="shared" si="6"/>
        <v>98</v>
      </c>
      <c r="N39" s="121" t="s">
        <v>221</v>
      </c>
      <c r="O39" s="127">
        <v>9.8000000000000004E-2</v>
      </c>
    </row>
    <row r="40" spans="1:15" s="1" customFormat="1" ht="20.100000000000001" customHeight="1" x14ac:dyDescent="0.25">
      <c r="A40" s="7" t="s">
        <v>91</v>
      </c>
      <c r="B40" s="37">
        <f t="shared" si="2"/>
        <v>852.9</v>
      </c>
      <c r="C40" s="35">
        <f t="shared" si="3"/>
        <v>166.59537189501503</v>
      </c>
      <c r="D40" s="36">
        <f t="shared" si="9"/>
        <v>0.45041738466405112</v>
      </c>
      <c r="E40" s="67">
        <f t="shared" si="1"/>
        <v>0.80999882752960484</v>
      </c>
      <c r="F40" s="83">
        <f t="shared" si="5"/>
        <v>1.066125</v>
      </c>
      <c r="G40" s="134" t="s">
        <v>91</v>
      </c>
      <c r="H40" s="107">
        <v>852.9</v>
      </c>
      <c r="I40" s="107">
        <v>166.59537189501503</v>
      </c>
      <c r="J40" s="108">
        <v>690.84799999999996</v>
      </c>
      <c r="K40" s="71">
        <f t="shared" si="4"/>
        <v>1893.577</v>
      </c>
      <c r="L40" s="52">
        <v>1893577</v>
      </c>
      <c r="M40" s="32">
        <f t="shared" si="6"/>
        <v>800</v>
      </c>
      <c r="N40" s="121" t="s">
        <v>224</v>
      </c>
      <c r="O40" s="127">
        <v>0.8</v>
      </c>
    </row>
    <row r="41" spans="1:15" s="1" customFormat="1" ht="20.100000000000001" customHeight="1" x14ac:dyDescent="0.25">
      <c r="A41" s="7" t="s">
        <v>2</v>
      </c>
      <c r="B41" s="66">
        <f t="shared" si="2"/>
        <v>6405.5309999999999</v>
      </c>
      <c r="C41" s="35">
        <f t="shared" si="3"/>
        <v>132.07563626106622</v>
      </c>
      <c r="D41" s="68">
        <f t="shared" si="9"/>
        <v>1.1273449206453685</v>
      </c>
      <c r="E41" s="38">
        <f t="shared" si="1"/>
        <v>0.66374169448247156</v>
      </c>
      <c r="F41" s="83">
        <f t="shared" si="5"/>
        <v>1.4266216035634744</v>
      </c>
      <c r="G41" s="134" t="s">
        <v>2</v>
      </c>
      <c r="H41" s="107">
        <v>6405.5309999999999</v>
      </c>
      <c r="I41" s="107">
        <v>132.07563626106622</v>
      </c>
      <c r="J41" s="108">
        <v>4251.6180000000004</v>
      </c>
      <c r="K41" s="71">
        <f t="shared" si="4"/>
        <v>5681.9620000000004</v>
      </c>
      <c r="L41" s="52">
        <v>5681962</v>
      </c>
      <c r="M41" s="32">
        <f t="shared" si="6"/>
        <v>4490</v>
      </c>
      <c r="N41" s="121" t="s">
        <v>223</v>
      </c>
      <c r="O41" s="127">
        <v>4.49</v>
      </c>
    </row>
    <row r="42" spans="1:15" s="1" customFormat="1" ht="20.100000000000001" customHeight="1" x14ac:dyDescent="0.25">
      <c r="A42" s="7" t="s">
        <v>65</v>
      </c>
      <c r="B42" s="37">
        <f t="shared" si="2"/>
        <v>535.57600000000002</v>
      </c>
      <c r="C42" s="35">
        <f t="shared" si="3"/>
        <v>118.64855105372875</v>
      </c>
      <c r="D42" s="36">
        <f t="shared" si="9"/>
        <v>0.54134402053884134</v>
      </c>
      <c r="E42" s="67">
        <f t="shared" si="1"/>
        <v>0.84836139035356328</v>
      </c>
      <c r="F42" s="83">
        <f t="shared" si="5"/>
        <v>1.7502483660130719</v>
      </c>
      <c r="G42" s="131" t="s">
        <v>179</v>
      </c>
      <c r="H42" s="107">
        <v>535.57600000000002</v>
      </c>
      <c r="I42" s="107">
        <v>118.64855105372875</v>
      </c>
      <c r="J42" s="108">
        <v>454.36200000000002</v>
      </c>
      <c r="K42" s="71">
        <f t="shared" si="4"/>
        <v>989.34500000000003</v>
      </c>
      <c r="L42" s="52">
        <v>989345</v>
      </c>
      <c r="M42" s="32">
        <f t="shared" si="6"/>
        <v>306</v>
      </c>
      <c r="N42" s="121" t="s">
        <v>219</v>
      </c>
      <c r="O42" s="127">
        <v>0.30599999999999999</v>
      </c>
    </row>
    <row r="43" spans="1:15" s="1" customFormat="1" ht="20.100000000000001" customHeight="1" x14ac:dyDescent="0.25">
      <c r="A43" s="7" t="s">
        <v>66</v>
      </c>
      <c r="B43" s="37">
        <f t="shared" si="2"/>
        <v>655.06700000000001</v>
      </c>
      <c r="C43" s="35">
        <f t="shared" si="3"/>
        <v>119.43316073512253</v>
      </c>
      <c r="D43" s="36">
        <f t="shared" si="9"/>
        <v>0.26776106383874504</v>
      </c>
      <c r="E43" s="38">
        <f t="shared" si="1"/>
        <v>0.70210375427246374</v>
      </c>
      <c r="F43" s="141">
        <f t="shared" si="5"/>
        <v>0.83235959339263021</v>
      </c>
      <c r="G43" s="131" t="s">
        <v>180</v>
      </c>
      <c r="H43" s="107">
        <v>655.06700000000001</v>
      </c>
      <c r="I43" s="107">
        <v>119.43316073512253</v>
      </c>
      <c r="J43" s="108">
        <v>459.92500000000001</v>
      </c>
      <c r="K43" s="71">
        <f t="shared" si="4"/>
        <v>2446.4609999999998</v>
      </c>
      <c r="L43" s="52">
        <v>2446461</v>
      </c>
      <c r="M43" s="32">
        <f t="shared" si="6"/>
        <v>787</v>
      </c>
      <c r="N43" s="121" t="s">
        <v>222</v>
      </c>
      <c r="O43" s="127">
        <v>0.78700000000000003</v>
      </c>
    </row>
    <row r="44" spans="1:15" s="1" customFormat="1" ht="20.100000000000001" customHeight="1" x14ac:dyDescent="0.25">
      <c r="A44" s="7" t="s">
        <v>67</v>
      </c>
      <c r="B44" s="66">
        <f t="shared" si="2"/>
        <v>2285.5729999999999</v>
      </c>
      <c r="C44" s="35">
        <f t="shared" si="3"/>
        <v>105.34997614663253</v>
      </c>
      <c r="D44" s="36">
        <f t="shared" si="9"/>
        <v>0.55076237970907271</v>
      </c>
      <c r="E44" s="38">
        <f t="shared" si="1"/>
        <v>0.60818403087540851</v>
      </c>
      <c r="F44" s="141">
        <f t="shared" si="5"/>
        <v>0.92160201612903225</v>
      </c>
      <c r="G44" s="131" t="s">
        <v>99</v>
      </c>
      <c r="H44" s="107">
        <v>2285.5729999999999</v>
      </c>
      <c r="I44" s="107">
        <v>105.34997614663253</v>
      </c>
      <c r="J44" s="108">
        <v>1390.049</v>
      </c>
      <c r="K44" s="71">
        <f t="shared" si="4"/>
        <v>4149.835</v>
      </c>
      <c r="L44" s="52">
        <v>4149835</v>
      </c>
      <c r="M44" s="32">
        <f t="shared" si="6"/>
        <v>2480</v>
      </c>
      <c r="N44" s="121" t="s">
        <v>225</v>
      </c>
      <c r="O44" s="127">
        <v>2.48</v>
      </c>
    </row>
    <row r="45" spans="1:15" s="1" customFormat="1" ht="20.100000000000001" customHeight="1" thickBot="1" x14ac:dyDescent="0.3">
      <c r="A45" s="10" t="s">
        <v>92</v>
      </c>
      <c r="B45" s="42">
        <f t="shared" si="2"/>
        <v>534.05100000000004</v>
      </c>
      <c r="C45" s="39">
        <f t="shared" si="3"/>
        <v>118.38650611383527</v>
      </c>
      <c r="D45" s="68">
        <f t="shared" si="9"/>
        <v>1.0078658873751376</v>
      </c>
      <c r="E45" s="38">
        <f t="shared" si="1"/>
        <v>0.77665241709125155</v>
      </c>
      <c r="F45" s="83">
        <f t="shared" si="5"/>
        <v>1.4053973684210528</v>
      </c>
      <c r="G45" s="134" t="s">
        <v>92</v>
      </c>
      <c r="H45" s="107">
        <v>534.05100000000004</v>
      </c>
      <c r="I45" s="107">
        <v>118.38650611383527</v>
      </c>
      <c r="J45" s="108">
        <v>414.77199999999999</v>
      </c>
      <c r="K45" s="72">
        <f t="shared" si="4"/>
        <v>529.88300000000004</v>
      </c>
      <c r="L45" s="52">
        <v>529883</v>
      </c>
      <c r="M45" s="50">
        <f t="shared" si="6"/>
        <v>380</v>
      </c>
      <c r="N45" s="122" t="s">
        <v>226</v>
      </c>
      <c r="O45" s="128">
        <v>0.38</v>
      </c>
    </row>
    <row r="46" spans="1:15" s="1" customFormat="1" ht="20.100000000000001" customHeight="1" x14ac:dyDescent="0.25">
      <c r="A46" s="9" t="s">
        <v>15</v>
      </c>
      <c r="B46" s="17">
        <f t="shared" si="2"/>
        <v>5173.9620000000004</v>
      </c>
      <c r="C46" s="18">
        <f t="shared" si="3"/>
        <v>132.5796515133384</v>
      </c>
      <c r="D46" s="19">
        <f t="shared" si="9"/>
        <v>0.51768781354537019</v>
      </c>
      <c r="E46" s="20">
        <f t="shared" si="1"/>
        <v>0.77973069767423875</v>
      </c>
      <c r="F46" s="82">
        <f t="shared" si="5"/>
        <v>1.2040870374680011</v>
      </c>
      <c r="G46" s="130" t="s">
        <v>100</v>
      </c>
      <c r="H46" s="106">
        <v>5173.9620000000004</v>
      </c>
      <c r="I46" s="106">
        <v>132.5796515133384</v>
      </c>
      <c r="J46" s="105">
        <v>4034.297</v>
      </c>
      <c r="K46" s="75">
        <f t="shared" si="4"/>
        <v>9994.3670000000002</v>
      </c>
      <c r="L46" s="51">
        <v>9994367</v>
      </c>
      <c r="M46" s="54">
        <f>SUM(M47:M53)</f>
        <v>4297</v>
      </c>
      <c r="N46" s="123" t="s">
        <v>15</v>
      </c>
      <c r="O46" s="126">
        <f>SUM(O47:O53)</f>
        <v>4.2970000000000006</v>
      </c>
    </row>
    <row r="47" spans="1:15" s="1" customFormat="1" ht="20.100000000000001" customHeight="1" x14ac:dyDescent="0.25">
      <c r="A47" s="7" t="s">
        <v>26</v>
      </c>
      <c r="B47" s="37">
        <f t="shared" si="2"/>
        <v>814.649</v>
      </c>
      <c r="C47" s="35">
        <f t="shared" si="3"/>
        <v>104.69815304854303</v>
      </c>
      <c r="D47" s="36">
        <f t="shared" si="9"/>
        <v>0.2582353122047043</v>
      </c>
      <c r="E47" s="38">
        <f t="shared" si="1"/>
        <v>0.5326834010721182</v>
      </c>
      <c r="F47" s="141">
        <f t="shared" si="5"/>
        <v>0.81140338645418331</v>
      </c>
      <c r="G47" s="134" t="s">
        <v>101</v>
      </c>
      <c r="H47" s="107">
        <v>814.649</v>
      </c>
      <c r="I47" s="107">
        <v>104.69815304854303</v>
      </c>
      <c r="J47" s="108">
        <v>433.95</v>
      </c>
      <c r="K47" s="71">
        <f t="shared" si="4"/>
        <v>3154.6770000000001</v>
      </c>
      <c r="L47" s="52">
        <v>3154677</v>
      </c>
      <c r="M47" s="32">
        <f t="shared" si="6"/>
        <v>1004</v>
      </c>
      <c r="N47" s="121" t="s">
        <v>227</v>
      </c>
      <c r="O47" s="127">
        <v>1.004</v>
      </c>
    </row>
    <row r="48" spans="1:15" s="1" customFormat="1" ht="20.100000000000001" customHeight="1" x14ac:dyDescent="0.25">
      <c r="A48" s="7" t="s">
        <v>27</v>
      </c>
      <c r="B48" s="37">
        <f t="shared" si="2"/>
        <v>93.361000000000004</v>
      </c>
      <c r="C48" s="35">
        <f t="shared" si="3"/>
        <v>177.43504950871392</v>
      </c>
      <c r="D48" s="36">
        <f t="shared" si="9"/>
        <v>0.17818514948802855</v>
      </c>
      <c r="E48" s="38">
        <f t="shared" si="1"/>
        <v>0.75166289992609336</v>
      </c>
      <c r="F48" s="141">
        <f t="shared" si="5"/>
        <v>0.26751002865329515</v>
      </c>
      <c r="G48" s="131" t="s">
        <v>102</v>
      </c>
      <c r="H48" s="107">
        <v>93.361000000000004</v>
      </c>
      <c r="I48" s="107">
        <v>177.43504950871392</v>
      </c>
      <c r="J48" s="108">
        <v>70.176000000000002</v>
      </c>
      <c r="K48" s="71">
        <f t="shared" si="4"/>
        <v>523.95500000000004</v>
      </c>
      <c r="L48" s="52">
        <v>523955</v>
      </c>
      <c r="M48" s="32">
        <f t="shared" si="6"/>
        <v>349</v>
      </c>
      <c r="N48" s="121" t="s">
        <v>228</v>
      </c>
      <c r="O48" s="127">
        <v>0.34899999999999998</v>
      </c>
    </row>
    <row r="49" spans="1:15" s="1" customFormat="1" ht="18.75" customHeight="1" x14ac:dyDescent="0.25">
      <c r="A49" s="7" t="s">
        <v>28</v>
      </c>
      <c r="B49" s="37">
        <f t="shared" si="2"/>
        <v>406.14499999999998</v>
      </c>
      <c r="C49" s="35">
        <f t="shared" si="3"/>
        <v>105.66758854306238</v>
      </c>
      <c r="D49" s="36">
        <f t="shared" si="9"/>
        <v>0.46697557301936793</v>
      </c>
      <c r="E49" s="38">
        <f t="shared" si="1"/>
        <v>0.66091420551773394</v>
      </c>
      <c r="F49" s="141">
        <f t="shared" si="5"/>
        <v>0.79325195312499996</v>
      </c>
      <c r="G49" s="131" t="s">
        <v>103</v>
      </c>
      <c r="H49" s="107">
        <v>406.14499999999998</v>
      </c>
      <c r="I49" s="107">
        <v>105.66758854306238</v>
      </c>
      <c r="J49" s="108">
        <v>268.42700000000002</v>
      </c>
      <c r="K49" s="71">
        <f t="shared" si="4"/>
        <v>869.73500000000001</v>
      </c>
      <c r="L49" s="52">
        <v>869735</v>
      </c>
      <c r="M49" s="32">
        <f t="shared" si="6"/>
        <v>512</v>
      </c>
      <c r="N49" s="121" t="s">
        <v>276</v>
      </c>
      <c r="O49" s="127">
        <v>0.51200000000000001</v>
      </c>
    </row>
    <row r="50" spans="1:15" s="1" customFormat="1" ht="20.100000000000001" customHeight="1" x14ac:dyDescent="0.25">
      <c r="A50" s="7" t="s">
        <v>29</v>
      </c>
      <c r="B50" s="37">
        <f t="shared" si="2"/>
        <v>283.346</v>
      </c>
      <c r="C50" s="35">
        <f t="shared" si="3"/>
        <v>140.71822683095198</v>
      </c>
      <c r="D50" s="36">
        <f t="shared" si="9"/>
        <v>0.6107740028841615</v>
      </c>
      <c r="E50" s="67">
        <f t="shared" si="1"/>
        <v>0.81606939925038635</v>
      </c>
      <c r="F50" s="83">
        <f t="shared" si="5"/>
        <v>1.2482202643171807</v>
      </c>
      <c r="G50" s="131" t="s">
        <v>104</v>
      </c>
      <c r="H50" s="107">
        <v>283.346</v>
      </c>
      <c r="I50" s="107">
        <v>140.71822683095198</v>
      </c>
      <c r="J50" s="108">
        <v>231.23</v>
      </c>
      <c r="K50" s="71">
        <f t="shared" si="4"/>
        <v>463.91300000000001</v>
      </c>
      <c r="L50" s="52">
        <v>463913</v>
      </c>
      <c r="M50" s="32">
        <f t="shared" si="6"/>
        <v>227</v>
      </c>
      <c r="N50" s="121" t="s">
        <v>277</v>
      </c>
      <c r="O50" s="127">
        <v>0.22700000000000001</v>
      </c>
    </row>
    <row r="51" spans="1:15" s="1" customFormat="1" ht="20.100000000000001" customHeight="1" x14ac:dyDescent="0.25">
      <c r="A51" s="7" t="s">
        <v>90</v>
      </c>
      <c r="B51" s="37">
        <f t="shared" si="2"/>
        <v>311.29199999999997</v>
      </c>
      <c r="C51" s="35">
        <f t="shared" si="3"/>
        <v>115.69311732765445</v>
      </c>
      <c r="D51" s="36">
        <f t="shared" si="9"/>
        <v>0.45267379601380886</v>
      </c>
      <c r="E51" s="38">
        <f t="shared" si="1"/>
        <v>0.63654061138737916</v>
      </c>
      <c r="F51" s="83">
        <f t="shared" si="5"/>
        <v>1.2757868852459016</v>
      </c>
      <c r="G51" s="131" t="s">
        <v>105</v>
      </c>
      <c r="H51" s="107">
        <v>311.29199999999997</v>
      </c>
      <c r="I51" s="107">
        <v>115.69311732765445</v>
      </c>
      <c r="J51" s="108">
        <v>198.15</v>
      </c>
      <c r="K51" s="71">
        <f t="shared" si="4"/>
        <v>687.67399999999998</v>
      </c>
      <c r="L51" s="52">
        <v>687674</v>
      </c>
      <c r="M51" s="32">
        <f t="shared" si="6"/>
        <v>244</v>
      </c>
      <c r="N51" s="121" t="s">
        <v>278</v>
      </c>
      <c r="O51" s="127">
        <v>0.24399999999999999</v>
      </c>
    </row>
    <row r="52" spans="1:15" s="1" customFormat="1" ht="20.100000000000001" customHeight="1" x14ac:dyDescent="0.25">
      <c r="A52" s="7" t="s">
        <v>30</v>
      </c>
      <c r="B52" s="66">
        <f t="shared" si="2"/>
        <v>1838.4659999999999</v>
      </c>
      <c r="C52" s="35">
        <f t="shared" si="3"/>
        <v>213.40513133625308</v>
      </c>
      <c r="D52" s="68">
        <f t="shared" si="9"/>
        <v>1.2120033067832565</v>
      </c>
      <c r="E52" s="67">
        <f t="shared" si="1"/>
        <v>0.98654965607196443</v>
      </c>
      <c r="F52" s="137">
        <f t="shared" si="5"/>
        <v>2.5893887323943661</v>
      </c>
      <c r="G52" s="131" t="s">
        <v>106</v>
      </c>
      <c r="H52" s="107">
        <v>1838.4659999999999</v>
      </c>
      <c r="I52" s="107">
        <v>213.40513133625308</v>
      </c>
      <c r="J52" s="108">
        <v>1813.7380000000001</v>
      </c>
      <c r="K52" s="71">
        <f t="shared" si="4"/>
        <v>1516.8820000000001</v>
      </c>
      <c r="L52" s="52">
        <v>1516882</v>
      </c>
      <c r="M52" s="32">
        <f t="shared" si="6"/>
        <v>710</v>
      </c>
      <c r="N52" s="121" t="s">
        <v>230</v>
      </c>
      <c r="O52" s="127">
        <v>0.71</v>
      </c>
    </row>
    <row r="53" spans="1:15" s="1" customFormat="1" ht="20.100000000000001" customHeight="1" thickBot="1" x14ac:dyDescent="0.3">
      <c r="A53" s="7" t="s">
        <v>3</v>
      </c>
      <c r="B53" s="66">
        <f t="shared" si="2"/>
        <v>1426.703</v>
      </c>
      <c r="C53" s="43">
        <f t="shared" si="3"/>
        <v>105.24940153222505</v>
      </c>
      <c r="D53" s="44">
        <f t="shared" si="9"/>
        <v>0.51365871344010205</v>
      </c>
      <c r="E53" s="45">
        <f t="shared" si="1"/>
        <v>0.71397200398401073</v>
      </c>
      <c r="F53" s="83">
        <f t="shared" si="5"/>
        <v>1.1404500399680255</v>
      </c>
      <c r="G53" s="131" t="s">
        <v>3</v>
      </c>
      <c r="H53" s="107">
        <v>1426.703</v>
      </c>
      <c r="I53" s="107">
        <v>105.24940153222505</v>
      </c>
      <c r="J53" s="108">
        <v>1018.626</v>
      </c>
      <c r="K53" s="74">
        <f t="shared" si="4"/>
        <v>2777.5309999999999</v>
      </c>
      <c r="L53" s="52">
        <v>2777531</v>
      </c>
      <c r="M53" s="56">
        <f t="shared" si="6"/>
        <v>1251</v>
      </c>
      <c r="N53" s="124" t="s">
        <v>229</v>
      </c>
      <c r="O53" s="128">
        <v>1.2509999999999999</v>
      </c>
    </row>
    <row r="54" spans="1:15" s="1" customFormat="1" ht="20.100000000000001" customHeight="1" x14ac:dyDescent="0.25">
      <c r="A54" s="9" t="s">
        <v>16</v>
      </c>
      <c r="B54" s="17">
        <f t="shared" si="2"/>
        <v>15955.029</v>
      </c>
      <c r="C54" s="18">
        <f t="shared" si="3"/>
        <v>116.94587764881382</v>
      </c>
      <c r="D54" s="19">
        <f t="shared" si="9"/>
        <v>0.55353708688271797</v>
      </c>
      <c r="E54" s="20">
        <f t="shared" si="1"/>
        <v>0.68842977345888867</v>
      </c>
      <c r="F54" s="82">
        <f t="shared" si="5"/>
        <v>0.96486629172714078</v>
      </c>
      <c r="G54" s="133" t="s">
        <v>107</v>
      </c>
      <c r="H54" s="106">
        <v>15955.029</v>
      </c>
      <c r="I54" s="106">
        <v>116.94587764881382</v>
      </c>
      <c r="J54" s="105">
        <v>10983.916999999999</v>
      </c>
      <c r="K54" s="76">
        <f t="shared" si="4"/>
        <v>28823.776000000002</v>
      </c>
      <c r="L54" s="51">
        <v>28823776</v>
      </c>
      <c r="M54" s="55">
        <f>SUM(M55:M68)</f>
        <v>16536</v>
      </c>
      <c r="N54" s="120" t="s">
        <v>16</v>
      </c>
      <c r="O54" s="126">
        <f>SUM(O55:O68)</f>
        <v>16.535999999999998</v>
      </c>
    </row>
    <row r="55" spans="1:15" s="1" customFormat="1" ht="20.100000000000001" customHeight="1" x14ac:dyDescent="0.25">
      <c r="A55" s="7" t="s">
        <v>31</v>
      </c>
      <c r="B55" s="66">
        <f t="shared" si="2"/>
        <v>2473.0349999999999</v>
      </c>
      <c r="C55" s="35">
        <f t="shared" si="3"/>
        <v>105.03279627068773</v>
      </c>
      <c r="D55" s="36">
        <f t="shared" si="9"/>
        <v>0.6180961907018454</v>
      </c>
      <c r="E55" s="38">
        <f t="shared" si="1"/>
        <v>0.67275554126811798</v>
      </c>
      <c r="F55" s="83">
        <f t="shared" si="5"/>
        <v>1.0554993597951343</v>
      </c>
      <c r="G55" s="132" t="s">
        <v>108</v>
      </c>
      <c r="H55" s="107">
        <v>2473.0349999999999</v>
      </c>
      <c r="I55" s="107">
        <v>105.03279627068773</v>
      </c>
      <c r="J55" s="108">
        <v>1663.748</v>
      </c>
      <c r="K55" s="71">
        <f t="shared" si="4"/>
        <v>4001.0520000000001</v>
      </c>
      <c r="L55" s="52">
        <v>4001052</v>
      </c>
      <c r="M55" s="32">
        <f t="shared" si="6"/>
        <v>2343</v>
      </c>
      <c r="N55" s="121" t="s">
        <v>232</v>
      </c>
      <c r="O55" s="127">
        <v>2.343</v>
      </c>
    </row>
    <row r="56" spans="1:15" s="1" customFormat="1" ht="20.100000000000001" customHeight="1" x14ac:dyDescent="0.25">
      <c r="A56" s="7" t="s">
        <v>32</v>
      </c>
      <c r="B56" s="37">
        <f t="shared" si="2"/>
        <v>419.27800000000002</v>
      </c>
      <c r="C56" s="35">
        <f t="shared" si="3"/>
        <v>152.26152734350885</v>
      </c>
      <c r="D56" s="36">
        <f t="shared" si="9"/>
        <v>0.62510697299956763</v>
      </c>
      <c r="E56" s="38">
        <f t="shared" si="1"/>
        <v>0.62175453994724261</v>
      </c>
      <c r="F56" s="83">
        <f t="shared" si="5"/>
        <v>1.0862124352331606</v>
      </c>
      <c r="G56" s="131" t="s">
        <v>109</v>
      </c>
      <c r="H56" s="107">
        <v>419.27800000000002</v>
      </c>
      <c r="I56" s="107">
        <v>152.26152734350885</v>
      </c>
      <c r="J56" s="108">
        <v>260.68799999999999</v>
      </c>
      <c r="K56" s="71">
        <f t="shared" si="4"/>
        <v>670.73</v>
      </c>
      <c r="L56" s="52">
        <v>670730</v>
      </c>
      <c r="M56" s="32">
        <f t="shared" si="6"/>
        <v>386</v>
      </c>
      <c r="N56" s="121" t="s">
        <v>233</v>
      </c>
      <c r="O56" s="127">
        <v>0.38600000000000001</v>
      </c>
    </row>
    <row r="57" spans="1:15" s="1" customFormat="1" ht="20.100000000000001" customHeight="1" x14ac:dyDescent="0.25">
      <c r="A57" s="7" t="s">
        <v>33</v>
      </c>
      <c r="B57" s="37">
        <f t="shared" si="2"/>
        <v>300.56900000000002</v>
      </c>
      <c r="C57" s="35">
        <f t="shared" si="3"/>
        <v>115.09967909687599</v>
      </c>
      <c r="D57" s="36">
        <f t="shared" si="9"/>
        <v>0.39078479656552367</v>
      </c>
      <c r="E57" s="38">
        <f t="shared" si="1"/>
        <v>0.68390951828032831</v>
      </c>
      <c r="F57" s="141">
        <f t="shared" si="5"/>
        <v>0.89722089552238815</v>
      </c>
      <c r="G57" s="131" t="s">
        <v>110</v>
      </c>
      <c r="H57" s="107">
        <v>300.56900000000002</v>
      </c>
      <c r="I57" s="107">
        <v>115.09967909687599</v>
      </c>
      <c r="J57" s="108">
        <v>205.56200000000001</v>
      </c>
      <c r="K57" s="71">
        <f t="shared" si="4"/>
        <v>769.14200000000005</v>
      </c>
      <c r="L57" s="52">
        <v>769142</v>
      </c>
      <c r="M57" s="32">
        <f t="shared" si="6"/>
        <v>335</v>
      </c>
      <c r="N57" s="121" t="s">
        <v>234</v>
      </c>
      <c r="O57" s="127">
        <v>0.33500000000000002</v>
      </c>
    </row>
    <row r="58" spans="1:15" s="1" customFormat="1" ht="21.75" customHeight="1" x14ac:dyDescent="0.25">
      <c r="A58" s="7" t="s">
        <v>183</v>
      </c>
      <c r="B58" s="66">
        <f t="shared" si="2"/>
        <v>2955.1579999999999</v>
      </c>
      <c r="C58" s="35">
        <f t="shared" si="3"/>
        <v>126.60933063019371</v>
      </c>
      <c r="D58" s="36">
        <f t="shared" si="9"/>
        <v>0.76033746372187805</v>
      </c>
      <c r="E58" s="38">
        <f t="shared" si="1"/>
        <v>0.71140257136843443</v>
      </c>
      <c r="F58" s="83">
        <f t="shared" si="5"/>
        <v>1.0726526315789473</v>
      </c>
      <c r="G58" s="131" t="s">
        <v>111</v>
      </c>
      <c r="H58" s="107">
        <v>2955.1579999999999</v>
      </c>
      <c r="I58" s="107">
        <v>126.60933063019371</v>
      </c>
      <c r="J58" s="108">
        <v>2102.3069999999998</v>
      </c>
      <c r="K58" s="71">
        <f t="shared" si="4"/>
        <v>3886.64</v>
      </c>
      <c r="L58" s="52">
        <v>3886640</v>
      </c>
      <c r="M58" s="32">
        <f t="shared" si="6"/>
        <v>2755</v>
      </c>
      <c r="N58" s="121" t="s">
        <v>235</v>
      </c>
      <c r="O58" s="127">
        <v>2.7549999999999999</v>
      </c>
    </row>
    <row r="59" spans="1:15" s="1" customFormat="1" ht="20.100000000000001" customHeight="1" x14ac:dyDescent="0.25">
      <c r="A59" s="7" t="s">
        <v>34</v>
      </c>
      <c r="B59" s="66">
        <f t="shared" si="2"/>
        <v>1146.75</v>
      </c>
      <c r="C59" s="35">
        <f t="shared" si="3"/>
        <v>170.62523155484334</v>
      </c>
      <c r="D59" s="36">
        <f t="shared" si="9"/>
        <v>0.77298271228461135</v>
      </c>
      <c r="E59" s="38">
        <f t="shared" si="1"/>
        <v>0.65497362110311752</v>
      </c>
      <c r="F59" s="83">
        <f t="shared" si="5"/>
        <v>1.3984756097560975</v>
      </c>
      <c r="G59" s="131" t="s">
        <v>112</v>
      </c>
      <c r="H59" s="107">
        <v>1146.75</v>
      </c>
      <c r="I59" s="107">
        <v>170.62523155484334</v>
      </c>
      <c r="J59" s="108">
        <v>751.09100000000001</v>
      </c>
      <c r="K59" s="71">
        <f t="shared" si="4"/>
        <v>1483.539</v>
      </c>
      <c r="L59" s="52">
        <v>1483539</v>
      </c>
      <c r="M59" s="32">
        <f t="shared" si="6"/>
        <v>820</v>
      </c>
      <c r="N59" s="121" t="s">
        <v>242</v>
      </c>
      <c r="O59" s="127">
        <v>0.82</v>
      </c>
    </row>
    <row r="60" spans="1:15" s="1" customFormat="1" ht="20.100000000000001" customHeight="1" x14ac:dyDescent="0.25">
      <c r="A60" s="7" t="s">
        <v>35</v>
      </c>
      <c r="B60" s="37">
        <f t="shared" si="2"/>
        <v>837.65700000000004</v>
      </c>
      <c r="C60" s="35">
        <f t="shared" si="3"/>
        <v>150.81940353328389</v>
      </c>
      <c r="D60" s="36">
        <f t="shared" si="9"/>
        <v>0.69929107262415002</v>
      </c>
      <c r="E60" s="38">
        <f t="shared" si="1"/>
        <v>0.66668696136962979</v>
      </c>
      <c r="F60" s="83">
        <f t="shared" si="5"/>
        <v>1.1699120111731844</v>
      </c>
      <c r="G60" s="131" t="s">
        <v>113</v>
      </c>
      <c r="H60" s="107">
        <v>837.65700000000004</v>
      </c>
      <c r="I60" s="107">
        <v>150.81940353328389</v>
      </c>
      <c r="J60" s="108">
        <v>558.45500000000004</v>
      </c>
      <c r="K60" s="71">
        <f t="shared" si="4"/>
        <v>1197.866</v>
      </c>
      <c r="L60" s="52">
        <v>1197866</v>
      </c>
      <c r="M60" s="32">
        <f t="shared" si="6"/>
        <v>716</v>
      </c>
      <c r="N60" s="121" t="s">
        <v>244</v>
      </c>
      <c r="O60" s="127">
        <v>0.71599999999999997</v>
      </c>
    </row>
    <row r="61" spans="1:15" s="1" customFormat="1" ht="20.100000000000001" customHeight="1" x14ac:dyDescent="0.25">
      <c r="A61" s="7" t="s">
        <v>4</v>
      </c>
      <c r="B61" s="66">
        <f t="shared" si="2"/>
        <v>1658.0150000000001</v>
      </c>
      <c r="C61" s="35">
        <f t="shared" si="3"/>
        <v>152.13072847755038</v>
      </c>
      <c r="D61" s="36">
        <f t="shared" si="9"/>
        <v>0.64891888274243636</v>
      </c>
      <c r="E61" s="38">
        <f t="shared" si="1"/>
        <v>0.69762698166180637</v>
      </c>
      <c r="F61" s="83">
        <f t="shared" si="5"/>
        <v>1.29532421875</v>
      </c>
      <c r="G61" s="131" t="s">
        <v>4</v>
      </c>
      <c r="H61" s="107">
        <v>1658.0150000000001</v>
      </c>
      <c r="I61" s="107">
        <v>152.13072847755038</v>
      </c>
      <c r="J61" s="108">
        <v>1156.6759999999999</v>
      </c>
      <c r="K61" s="71">
        <f t="shared" si="4"/>
        <v>2555.0419999999999</v>
      </c>
      <c r="L61" s="52">
        <v>2555042</v>
      </c>
      <c r="M61" s="32">
        <f t="shared" si="6"/>
        <v>1280</v>
      </c>
      <c r="N61" s="121" t="s">
        <v>239</v>
      </c>
      <c r="O61" s="127">
        <v>1.28</v>
      </c>
    </row>
    <row r="62" spans="1:15" s="1" customFormat="1" ht="20.100000000000001" customHeight="1" x14ac:dyDescent="0.25">
      <c r="A62" s="7" t="s">
        <v>68</v>
      </c>
      <c r="B62" s="37">
        <f t="shared" si="2"/>
        <v>440.50900000000001</v>
      </c>
      <c r="C62" s="35">
        <f t="shared" si="3"/>
        <v>109.07900080229</v>
      </c>
      <c r="D62" s="36">
        <f t="shared" si="9"/>
        <v>0.35684694697549024</v>
      </c>
      <c r="E62" s="38">
        <f t="shared" si="1"/>
        <v>0.72743803191308232</v>
      </c>
      <c r="F62" s="141">
        <f t="shared" si="5"/>
        <v>0.9101425619834711</v>
      </c>
      <c r="G62" s="131" t="s">
        <v>114</v>
      </c>
      <c r="H62" s="107">
        <v>440.50900000000001</v>
      </c>
      <c r="I62" s="107">
        <v>109.07900080229</v>
      </c>
      <c r="J62" s="108">
        <v>320.44299999999998</v>
      </c>
      <c r="K62" s="71">
        <f t="shared" si="4"/>
        <v>1234.4480000000001</v>
      </c>
      <c r="L62" s="52">
        <v>1234448</v>
      </c>
      <c r="M62" s="32">
        <f t="shared" si="6"/>
        <v>484</v>
      </c>
      <c r="N62" s="121" t="s">
        <v>231</v>
      </c>
      <c r="O62" s="127">
        <v>0.48399999999999999</v>
      </c>
    </row>
    <row r="63" spans="1:15" s="1" customFormat="1" ht="20.100000000000001" customHeight="1" x14ac:dyDescent="0.25">
      <c r="A63" s="16" t="s">
        <v>69</v>
      </c>
      <c r="B63" s="66">
        <f t="shared" si="2"/>
        <v>1456.203</v>
      </c>
      <c r="C63" s="35">
        <f t="shared" si="3"/>
        <v>110.93561450981827</v>
      </c>
      <c r="D63" s="36">
        <f t="shared" si="9"/>
        <v>0.46360905630823157</v>
      </c>
      <c r="E63" s="38">
        <f t="shared" si="1"/>
        <v>0.7320435406327277</v>
      </c>
      <c r="F63" s="141">
        <f t="shared" si="5"/>
        <v>0.93646495176848876</v>
      </c>
      <c r="G63" s="131" t="s">
        <v>115</v>
      </c>
      <c r="H63" s="107">
        <v>1456.203</v>
      </c>
      <c r="I63" s="107">
        <v>110.93561450981827</v>
      </c>
      <c r="J63" s="108">
        <v>1066.0039999999999</v>
      </c>
      <c r="K63" s="71">
        <f t="shared" si="4"/>
        <v>3141.0149999999999</v>
      </c>
      <c r="L63" s="52">
        <v>3141015</v>
      </c>
      <c r="M63" s="32">
        <f t="shared" si="6"/>
        <v>1555</v>
      </c>
      <c r="N63" s="121" t="s">
        <v>236</v>
      </c>
      <c r="O63" s="127">
        <v>1.5549999999999999</v>
      </c>
    </row>
    <row r="64" spans="1:15" s="1" customFormat="1" ht="20.100000000000001" customHeight="1" x14ac:dyDescent="0.25">
      <c r="A64" s="7" t="s">
        <v>70</v>
      </c>
      <c r="B64" s="37">
        <f t="shared" si="2"/>
        <v>806.66499999999996</v>
      </c>
      <c r="C64" s="35">
        <f t="shared" si="3"/>
        <v>112.89291012399586</v>
      </c>
      <c r="D64" s="36">
        <f t="shared" si="9"/>
        <v>0.41972092316593718</v>
      </c>
      <c r="E64" s="38">
        <f t="shared" si="1"/>
        <v>0.73263994347095762</v>
      </c>
      <c r="F64" s="141">
        <f t="shared" si="5"/>
        <v>0.75389252336448598</v>
      </c>
      <c r="G64" s="131" t="s">
        <v>116</v>
      </c>
      <c r="H64" s="107">
        <v>806.66499999999996</v>
      </c>
      <c r="I64" s="107">
        <v>112.89291012399586</v>
      </c>
      <c r="J64" s="108">
        <v>590.995</v>
      </c>
      <c r="K64" s="71">
        <f t="shared" si="4"/>
        <v>1921.9079999999999</v>
      </c>
      <c r="L64" s="52">
        <v>1921908</v>
      </c>
      <c r="M64" s="32">
        <f t="shared" si="6"/>
        <v>1070</v>
      </c>
      <c r="N64" s="121" t="s">
        <v>237</v>
      </c>
      <c r="O64" s="127">
        <v>1.07</v>
      </c>
    </row>
    <row r="65" spans="1:15" s="1" customFormat="1" ht="20.100000000000001" customHeight="1" x14ac:dyDescent="0.25">
      <c r="A65" s="7" t="s">
        <v>71</v>
      </c>
      <c r="B65" s="37">
        <f t="shared" si="2"/>
        <v>642.13900000000001</v>
      </c>
      <c r="C65" s="139">
        <f t="shared" si="3"/>
        <v>94.062319643050714</v>
      </c>
      <c r="D65" s="36">
        <f t="shared" si="9"/>
        <v>0.50454978679135731</v>
      </c>
      <c r="E65" s="38">
        <f t="shared" si="1"/>
        <v>0.64067904301093681</v>
      </c>
      <c r="F65" s="141">
        <f t="shared" si="5"/>
        <v>0.782142509135201</v>
      </c>
      <c r="G65" s="131" t="s">
        <v>117</v>
      </c>
      <c r="H65" s="107">
        <v>642.13900000000001</v>
      </c>
      <c r="I65" s="107">
        <v>94.062319643050714</v>
      </c>
      <c r="J65" s="108">
        <v>411.40499999999997</v>
      </c>
      <c r="K65" s="71">
        <f t="shared" si="4"/>
        <v>1272.6969999999999</v>
      </c>
      <c r="L65" s="52">
        <v>1272697</v>
      </c>
      <c r="M65" s="32">
        <f t="shared" si="6"/>
        <v>821</v>
      </c>
      <c r="N65" s="121" t="s">
        <v>238</v>
      </c>
      <c r="O65" s="127">
        <v>0.82099999999999995</v>
      </c>
    </row>
    <row r="66" spans="1:15" s="1" customFormat="1" ht="20.100000000000001" customHeight="1" x14ac:dyDescent="0.25">
      <c r="A66" s="7" t="s">
        <v>72</v>
      </c>
      <c r="B66" s="66">
        <f t="shared" si="2"/>
        <v>1573.098</v>
      </c>
      <c r="C66" s="35">
        <f t="shared" si="3"/>
        <v>102.2302083468722</v>
      </c>
      <c r="D66" s="36">
        <f t="shared" si="9"/>
        <v>0.50268197519660252</v>
      </c>
      <c r="E66" s="38">
        <f t="shared" si="1"/>
        <v>0.70226584739158016</v>
      </c>
      <c r="F66" s="141">
        <f t="shared" si="5"/>
        <v>0.83853837953091681</v>
      </c>
      <c r="G66" s="131" t="s">
        <v>118</v>
      </c>
      <c r="H66" s="107">
        <v>1573.098</v>
      </c>
      <c r="I66" s="107">
        <v>102.2302083468722</v>
      </c>
      <c r="J66" s="108">
        <v>1104.7329999999999</v>
      </c>
      <c r="K66" s="71">
        <f t="shared" si="4"/>
        <v>3129.41</v>
      </c>
      <c r="L66" s="52">
        <v>3129410</v>
      </c>
      <c r="M66" s="32">
        <f t="shared" si="6"/>
        <v>1876</v>
      </c>
      <c r="N66" s="121" t="s">
        <v>240</v>
      </c>
      <c r="O66" s="127">
        <v>1.8759999999999999</v>
      </c>
    </row>
    <row r="67" spans="1:15" s="1" customFormat="1" ht="20.100000000000001" customHeight="1" x14ac:dyDescent="0.25">
      <c r="A67" s="7" t="s">
        <v>73</v>
      </c>
      <c r="B67" s="37">
        <f t="shared" si="2"/>
        <v>753.71500000000003</v>
      </c>
      <c r="C67" s="35">
        <f t="shared" si="3"/>
        <v>104.35103449039718</v>
      </c>
      <c r="D67" s="36">
        <f t="shared" si="9"/>
        <v>0.31971269272730668</v>
      </c>
      <c r="E67" s="38">
        <f>J67/B67</f>
        <v>0.67587217980271053</v>
      </c>
      <c r="F67" s="141">
        <f t="shared" si="5"/>
        <v>0.58201930501930499</v>
      </c>
      <c r="G67" s="131" t="s">
        <v>119</v>
      </c>
      <c r="H67" s="107">
        <v>753.71500000000003</v>
      </c>
      <c r="I67" s="107">
        <v>104.35103449039718</v>
      </c>
      <c r="J67" s="108">
        <v>509.41500000000002</v>
      </c>
      <c r="K67" s="71">
        <f t="shared" si="4"/>
        <v>2357.4760000000001</v>
      </c>
      <c r="L67" s="52">
        <v>2357476</v>
      </c>
      <c r="M67" s="32">
        <f t="shared" si="6"/>
        <v>1295</v>
      </c>
      <c r="N67" s="121" t="s">
        <v>241</v>
      </c>
      <c r="O67" s="127">
        <v>1.2949999999999999</v>
      </c>
    </row>
    <row r="68" spans="1:15" s="1" customFormat="1" ht="20.100000000000001" customHeight="1" thickBot="1" x14ac:dyDescent="0.3">
      <c r="A68" s="10" t="s">
        <v>74</v>
      </c>
      <c r="B68" s="42">
        <f t="shared" si="2"/>
        <v>492.238</v>
      </c>
      <c r="C68" s="140">
        <f t="shared" si="3"/>
        <v>67.816696884695716</v>
      </c>
      <c r="D68" s="40">
        <f t="shared" si="9"/>
        <v>0.40923968936100519</v>
      </c>
      <c r="E68" s="41">
        <f t="shared" ref="E68" si="10">J68/B68</f>
        <v>0.57369605759815367</v>
      </c>
      <c r="F68" s="141">
        <f t="shared" si="5"/>
        <v>0.61529750000000005</v>
      </c>
      <c r="G68" s="131" t="s">
        <v>120</v>
      </c>
      <c r="H68" s="107">
        <v>492.238</v>
      </c>
      <c r="I68" s="107">
        <v>67.816696884695716</v>
      </c>
      <c r="J68" s="108">
        <v>282.39499999999998</v>
      </c>
      <c r="K68" s="72">
        <f t="shared" si="4"/>
        <v>1202.8109999999999</v>
      </c>
      <c r="L68" s="53">
        <v>1202811</v>
      </c>
      <c r="M68" s="50">
        <f t="shared" si="6"/>
        <v>800</v>
      </c>
      <c r="N68" s="122" t="s">
        <v>243</v>
      </c>
      <c r="O68" s="128">
        <v>0.8</v>
      </c>
    </row>
    <row r="69" spans="1:15" s="1" customFormat="1" ht="20.100000000000001" customHeight="1" x14ac:dyDescent="0.25">
      <c r="A69" s="11"/>
      <c r="D69" s="12"/>
      <c r="G69" s="85"/>
      <c r="H69" s="88"/>
      <c r="I69" s="89"/>
      <c r="J69" s="90"/>
      <c r="K69" s="28"/>
      <c r="O69" s="34"/>
    </row>
    <row r="70" spans="1:15" s="1" customFormat="1" ht="20.100000000000001" customHeight="1" x14ac:dyDescent="0.25">
      <c r="A70" s="11"/>
      <c r="D70" s="12"/>
      <c r="G70" s="86"/>
      <c r="H70" s="91"/>
      <c r="I70" s="92"/>
      <c r="J70" s="93"/>
      <c r="K70" s="28"/>
      <c r="O70" s="34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87"/>
      <c r="H71" s="94"/>
      <c r="I71" s="95"/>
      <c r="J71" s="93"/>
      <c r="K71" s="28"/>
      <c r="O71" s="34"/>
    </row>
    <row r="72" spans="1:15" s="1" customFormat="1" ht="20.100000000000001" customHeight="1" x14ac:dyDescent="0.25">
      <c r="A72" s="11"/>
      <c r="D72" s="12"/>
      <c r="G72" s="87"/>
      <c r="H72" s="91"/>
      <c r="I72" s="92"/>
      <c r="J72" s="93"/>
      <c r="K72" s="28"/>
      <c r="O72" s="34"/>
    </row>
    <row r="73" spans="1:15" s="1" customFormat="1" ht="20.100000000000001" customHeight="1" x14ac:dyDescent="0.25">
      <c r="A73" s="11"/>
      <c r="D73" s="12"/>
      <c r="G73" s="87"/>
      <c r="H73" s="91"/>
      <c r="I73" s="92"/>
      <c r="J73" s="96"/>
      <c r="K73" s="28"/>
      <c r="O73" s="34"/>
    </row>
    <row r="74" spans="1:15" s="1" customFormat="1" ht="20.100000000000001" customHeight="1" thickBot="1" x14ac:dyDescent="0.3">
      <c r="A74" s="11"/>
      <c r="D74" s="12"/>
      <c r="G74" s="87"/>
      <c r="H74" s="91"/>
      <c r="I74" s="92"/>
      <c r="J74" s="93"/>
      <c r="K74" s="28"/>
      <c r="O74" s="34"/>
    </row>
    <row r="75" spans="1:15" s="1" customFormat="1" ht="19.5" customHeight="1" x14ac:dyDescent="0.25">
      <c r="A75" s="9" t="s">
        <v>17</v>
      </c>
      <c r="B75" s="17">
        <f t="shared" ref="B75:B105" si="11">H75</f>
        <v>6861.6850000000004</v>
      </c>
      <c r="C75" s="18">
        <f t="shared" ref="C75:C105" si="12">I75</f>
        <v>122.81374517501672</v>
      </c>
      <c r="D75" s="19">
        <f t="shared" ref="D75" si="13">B75/K75</f>
        <v>0.5583088502605833</v>
      </c>
      <c r="E75" s="20">
        <f t="shared" ref="E75:E101" si="14">J75/B75</f>
        <v>0.53444292473350208</v>
      </c>
      <c r="F75" s="82">
        <f t="shared" ref="F75" si="15">B75/M75</f>
        <v>0.96589034346846847</v>
      </c>
      <c r="G75" s="133" t="s">
        <v>121</v>
      </c>
      <c r="H75" s="98">
        <v>6861.6850000000004</v>
      </c>
      <c r="I75" s="98">
        <v>122.81374517501672</v>
      </c>
      <c r="J75" s="100">
        <v>3667.1790000000001</v>
      </c>
      <c r="K75" s="76">
        <f t="shared" ref="K75:K105" si="16">L75/1000</f>
        <v>12290.124</v>
      </c>
      <c r="L75" s="51">
        <v>12290124</v>
      </c>
      <c r="M75" s="116">
        <f t="shared" ref="M75:O75" si="17">M76+M77+M78+M82</f>
        <v>7104</v>
      </c>
      <c r="N75" s="62" t="s">
        <v>17</v>
      </c>
      <c r="O75" s="116">
        <f t="shared" si="17"/>
        <v>7.1040000000000001</v>
      </c>
    </row>
    <row r="76" spans="1:15" s="1" customFormat="1" ht="20.100000000000001" customHeight="1" x14ac:dyDescent="0.25">
      <c r="A76" s="7" t="s">
        <v>75</v>
      </c>
      <c r="B76" s="37">
        <f t="shared" si="11"/>
        <v>304.46499999999997</v>
      </c>
      <c r="C76" s="35">
        <f t="shared" si="12"/>
        <v>134.82163416405405</v>
      </c>
      <c r="D76" s="36">
        <f t="shared" ref="D76:D105" si="18">B76/K76</f>
        <v>0.37832595440430727</v>
      </c>
      <c r="E76" s="38">
        <f t="shared" si="14"/>
        <v>0.63827040874977425</v>
      </c>
      <c r="F76" s="83">
        <f t="shared" ref="F76:F105" si="19">B76/M76</f>
        <v>1.153276515151515</v>
      </c>
      <c r="G76" s="132" t="s">
        <v>122</v>
      </c>
      <c r="H76" s="99">
        <v>304.46499999999997</v>
      </c>
      <c r="I76" s="99">
        <v>134.82163416405405</v>
      </c>
      <c r="J76" s="101">
        <v>194.33099999999999</v>
      </c>
      <c r="K76" s="71">
        <f t="shared" si="16"/>
        <v>804.76900000000001</v>
      </c>
      <c r="L76" s="52">
        <v>804769</v>
      </c>
      <c r="M76" s="58">
        <f t="shared" ref="M76:M105" si="20">O76*1000</f>
        <v>264</v>
      </c>
      <c r="N76" s="49" t="s">
        <v>245</v>
      </c>
      <c r="O76" s="110">
        <v>0.26400000000000001</v>
      </c>
    </row>
    <row r="77" spans="1:15" s="1" customFormat="1" ht="20.100000000000001" customHeight="1" x14ac:dyDescent="0.25">
      <c r="A77" s="7" t="s">
        <v>76</v>
      </c>
      <c r="B77" s="66">
        <f t="shared" si="11"/>
        <v>2276.2600000000002</v>
      </c>
      <c r="C77" s="35">
        <f t="shared" si="12"/>
        <v>109.0459996042983</v>
      </c>
      <c r="D77" s="36">
        <f t="shared" si="18"/>
        <v>0.53419740141241068</v>
      </c>
      <c r="E77" s="38">
        <f t="shared" si="14"/>
        <v>0.54081212163812564</v>
      </c>
      <c r="F77" s="141">
        <f t="shared" si="19"/>
        <v>0.88708495713172264</v>
      </c>
      <c r="G77" s="131" t="s">
        <v>123</v>
      </c>
      <c r="H77" s="99">
        <v>2276.2600000000002</v>
      </c>
      <c r="I77" s="99">
        <v>109.0459996042983</v>
      </c>
      <c r="J77" s="101">
        <v>1231.029</v>
      </c>
      <c r="K77" s="71">
        <f t="shared" si="16"/>
        <v>4261.0839999999998</v>
      </c>
      <c r="L77" s="52">
        <v>4261084</v>
      </c>
      <c r="M77" s="58">
        <f t="shared" si="20"/>
        <v>2566</v>
      </c>
      <c r="N77" s="49" t="s">
        <v>246</v>
      </c>
      <c r="O77" s="110">
        <v>2.5659999999999998</v>
      </c>
    </row>
    <row r="78" spans="1:15" s="1" customFormat="1" ht="20.100000000000001" customHeight="1" x14ac:dyDescent="0.25">
      <c r="A78" s="7" t="s">
        <v>77</v>
      </c>
      <c r="B78" s="66">
        <f t="shared" si="11"/>
        <v>2549.087</v>
      </c>
      <c r="C78" s="35">
        <f t="shared" si="12"/>
        <v>138.35169004200341</v>
      </c>
      <c r="D78" s="36">
        <f t="shared" si="18"/>
        <v>0.66946322385046142</v>
      </c>
      <c r="E78" s="38">
        <f t="shared" si="14"/>
        <v>0.46052723975289978</v>
      </c>
      <c r="F78" s="141">
        <f t="shared" si="19"/>
        <v>0.97108076190476189</v>
      </c>
      <c r="G78" s="131" t="s">
        <v>124</v>
      </c>
      <c r="H78" s="99">
        <v>2549.087</v>
      </c>
      <c r="I78" s="99">
        <v>138.35169004200341</v>
      </c>
      <c r="J78" s="101">
        <v>1173.924</v>
      </c>
      <c r="K78" s="71">
        <f t="shared" si="16"/>
        <v>3807.6579999999999</v>
      </c>
      <c r="L78" s="52">
        <v>3807658</v>
      </c>
      <c r="M78" s="58">
        <f t="shared" si="20"/>
        <v>2625</v>
      </c>
      <c r="N78" s="49" t="s">
        <v>247</v>
      </c>
      <c r="O78" s="112">
        <f t="shared" ref="O78" si="21">O81+O80+O79</f>
        <v>2.625</v>
      </c>
    </row>
    <row r="79" spans="1:15" s="1" customFormat="1" ht="20.100000000000001" customHeight="1" x14ac:dyDescent="0.25">
      <c r="A79" s="7" t="s">
        <v>18</v>
      </c>
      <c r="B79" s="37">
        <f t="shared" si="11"/>
        <v>663.447</v>
      </c>
      <c r="C79" s="35">
        <f t="shared" si="12"/>
        <v>110.25311217800113</v>
      </c>
      <c r="D79" s="36">
        <f t="shared" si="18"/>
        <v>0.38970085500207935</v>
      </c>
      <c r="E79" s="38">
        <f t="shared" si="14"/>
        <v>0.32289542344753985</v>
      </c>
      <c r="F79" s="141">
        <f t="shared" si="19"/>
        <v>0.76433986175115209</v>
      </c>
      <c r="G79" s="131" t="s">
        <v>125</v>
      </c>
      <c r="H79" s="99">
        <v>663.447</v>
      </c>
      <c r="I79" s="99">
        <v>110.25311217800113</v>
      </c>
      <c r="J79" s="101">
        <v>214.22399999999999</v>
      </c>
      <c r="K79" s="71">
        <f t="shared" si="16"/>
        <v>1702.452</v>
      </c>
      <c r="L79" s="52">
        <v>1702452</v>
      </c>
      <c r="M79" s="58">
        <f t="shared" si="20"/>
        <v>868</v>
      </c>
      <c r="N79" s="49" t="s">
        <v>248</v>
      </c>
      <c r="O79" s="110">
        <v>0.86799999999999999</v>
      </c>
    </row>
    <row r="80" spans="1:15" s="1" customFormat="1" ht="20.100000000000001" customHeight="1" x14ac:dyDescent="0.25">
      <c r="A80" s="7" t="s">
        <v>19</v>
      </c>
      <c r="B80" s="37">
        <f t="shared" si="11"/>
        <v>149.535</v>
      </c>
      <c r="C80" s="35">
        <f t="shared" si="12"/>
        <v>115.54777690203532</v>
      </c>
      <c r="D80" s="36">
        <f t="shared" si="18"/>
        <v>0.27051057548282526</v>
      </c>
      <c r="E80" s="38">
        <f t="shared" si="14"/>
        <v>0.42994616644932626</v>
      </c>
      <c r="F80" s="141">
        <f t="shared" si="19"/>
        <v>0.94642405063291135</v>
      </c>
      <c r="G80" s="131" t="s">
        <v>126</v>
      </c>
      <c r="H80" s="99">
        <v>149.535</v>
      </c>
      <c r="I80" s="99">
        <v>115.54777690203532</v>
      </c>
      <c r="J80" s="101">
        <v>64.292000000000002</v>
      </c>
      <c r="K80" s="71">
        <f t="shared" si="16"/>
        <v>552.78800000000001</v>
      </c>
      <c r="L80" s="52">
        <v>552788</v>
      </c>
      <c r="M80" s="58">
        <f t="shared" si="20"/>
        <v>158</v>
      </c>
      <c r="N80" s="49" t="s">
        <v>250</v>
      </c>
      <c r="O80" s="110">
        <v>0.158</v>
      </c>
    </row>
    <row r="81" spans="1:15" s="1" customFormat="1" ht="20.100000000000001" customHeight="1" x14ac:dyDescent="0.25">
      <c r="A81" s="7" t="s">
        <v>78</v>
      </c>
      <c r="B81" s="66">
        <f t="shared" si="11"/>
        <v>1736.105</v>
      </c>
      <c r="C81" s="35">
        <f t="shared" si="12"/>
        <v>156.22204865266633</v>
      </c>
      <c r="D81" s="68">
        <f t="shared" si="18"/>
        <v>1.1183231578093014</v>
      </c>
      <c r="E81" s="38">
        <f t="shared" si="14"/>
        <v>0.51575682346401863</v>
      </c>
      <c r="F81" s="83">
        <f t="shared" si="19"/>
        <v>1.085744215134459</v>
      </c>
      <c r="G81" s="131" t="s">
        <v>127</v>
      </c>
      <c r="H81" s="99">
        <v>1736.105</v>
      </c>
      <c r="I81" s="99">
        <v>156.22204865266633</v>
      </c>
      <c r="J81" s="101">
        <v>895.40800000000002</v>
      </c>
      <c r="K81" s="71">
        <f t="shared" si="16"/>
        <v>1552.4179999999999</v>
      </c>
      <c r="L81" s="52">
        <v>1552418</v>
      </c>
      <c r="M81" s="58">
        <f t="shared" si="20"/>
        <v>1599</v>
      </c>
      <c r="N81" s="49" t="s">
        <v>273</v>
      </c>
      <c r="O81" s="110">
        <v>1.599</v>
      </c>
    </row>
    <row r="82" spans="1:15" s="1" customFormat="1" ht="20.100000000000001" customHeight="1" thickBot="1" x14ac:dyDescent="0.3">
      <c r="A82" s="7" t="s">
        <v>79</v>
      </c>
      <c r="B82" s="66">
        <f t="shared" si="11"/>
        <v>1731.873</v>
      </c>
      <c r="C82" s="35">
        <f t="shared" si="12"/>
        <v>120.99678762109299</v>
      </c>
      <c r="D82" s="36">
        <f t="shared" si="18"/>
        <v>0.50689762053823484</v>
      </c>
      <c r="E82" s="38">
        <f t="shared" si="14"/>
        <v>0.61661276548569088</v>
      </c>
      <c r="F82" s="83">
        <f t="shared" si="19"/>
        <v>1.0502565191024864</v>
      </c>
      <c r="G82" s="131" t="s">
        <v>128</v>
      </c>
      <c r="H82" s="99">
        <v>1731.873</v>
      </c>
      <c r="I82" s="99">
        <v>120.99678762109299</v>
      </c>
      <c r="J82" s="101">
        <v>1067.895</v>
      </c>
      <c r="K82" s="72">
        <f t="shared" si="16"/>
        <v>3416.6129999999998</v>
      </c>
      <c r="L82" s="52">
        <v>3416613</v>
      </c>
      <c r="M82" s="59">
        <f t="shared" si="20"/>
        <v>1649</v>
      </c>
      <c r="N82" s="63" t="s">
        <v>249</v>
      </c>
      <c r="O82" s="111">
        <v>1.649</v>
      </c>
    </row>
    <row r="83" spans="1:15" s="1" customFormat="1" ht="20.100000000000001" customHeight="1" x14ac:dyDescent="0.25">
      <c r="A83" s="9" t="s">
        <v>21</v>
      </c>
      <c r="B83" s="17">
        <f t="shared" si="11"/>
        <v>7212.1760000000004</v>
      </c>
      <c r="C83" s="18">
        <f t="shared" si="12"/>
        <v>121.23975551587921</v>
      </c>
      <c r="D83" s="19">
        <f t="shared" si="18"/>
        <v>0.42719032019360281</v>
      </c>
      <c r="E83" s="20">
        <f t="shared" si="14"/>
        <v>0.56155867521813108</v>
      </c>
      <c r="F83" s="82">
        <f t="shared" si="19"/>
        <v>0.98459740614334479</v>
      </c>
      <c r="G83" s="133" t="s">
        <v>129</v>
      </c>
      <c r="H83" s="98">
        <v>7212.1760000000004</v>
      </c>
      <c r="I83" s="98">
        <v>121.23975551587921</v>
      </c>
      <c r="J83" s="100">
        <v>4050.06</v>
      </c>
      <c r="K83" s="77">
        <f t="shared" si="16"/>
        <v>16882.816999999999</v>
      </c>
      <c r="L83" s="51">
        <v>16882817</v>
      </c>
      <c r="M83" s="60">
        <f>SUM(M84:M93)</f>
        <v>7325</v>
      </c>
      <c r="N83" s="64" t="s">
        <v>21</v>
      </c>
      <c r="O83" s="109">
        <f>SUM(O84:O93)</f>
        <v>7.3249999999999993</v>
      </c>
    </row>
    <row r="84" spans="1:15" s="1" customFormat="1" ht="20.100000000000001" customHeight="1" x14ac:dyDescent="0.25">
      <c r="A84" s="7" t="s">
        <v>36</v>
      </c>
      <c r="B84" s="37">
        <f t="shared" si="11"/>
        <v>161.13</v>
      </c>
      <c r="C84" s="35">
        <f t="shared" si="12"/>
        <v>124.07404555464863</v>
      </c>
      <c r="D84" s="36">
        <f t="shared" si="18"/>
        <v>0.7277712035121634</v>
      </c>
      <c r="E84" s="67">
        <f t="shared" si="14"/>
        <v>0.93646124247502016</v>
      </c>
      <c r="F84" s="83">
        <f t="shared" si="19"/>
        <v>1.5058878504672897</v>
      </c>
      <c r="G84" s="132" t="s">
        <v>130</v>
      </c>
      <c r="H84" s="99">
        <v>161.13</v>
      </c>
      <c r="I84" s="99">
        <v>124.07404555464863</v>
      </c>
      <c r="J84" s="101">
        <v>150.892</v>
      </c>
      <c r="K84" s="78">
        <f t="shared" si="16"/>
        <v>221.40199999999999</v>
      </c>
      <c r="L84" s="52">
        <v>221402</v>
      </c>
      <c r="M84" s="58">
        <f t="shared" si="20"/>
        <v>107</v>
      </c>
      <c r="N84" s="49" t="s">
        <v>251</v>
      </c>
      <c r="O84" s="110">
        <v>0.107</v>
      </c>
    </row>
    <row r="85" spans="1:15" s="1" customFormat="1" ht="20.100000000000001" customHeight="1" x14ac:dyDescent="0.25">
      <c r="A85" s="7" t="s">
        <v>38</v>
      </c>
      <c r="B85" s="37">
        <f t="shared" si="11"/>
        <v>136.68100000000001</v>
      </c>
      <c r="C85" s="35">
        <f t="shared" si="12"/>
        <v>139.60859217797207</v>
      </c>
      <c r="D85" s="36">
        <f t="shared" si="18"/>
        <v>0.41104842444619544</v>
      </c>
      <c r="E85" s="67">
        <f t="shared" si="14"/>
        <v>0.86239491955721714</v>
      </c>
      <c r="F85" s="83">
        <f t="shared" si="19"/>
        <v>1.2313603603603605</v>
      </c>
      <c r="G85" s="131" t="s">
        <v>131</v>
      </c>
      <c r="H85" s="99">
        <v>136.68100000000001</v>
      </c>
      <c r="I85" s="99">
        <v>139.60859217797207</v>
      </c>
      <c r="J85" s="101">
        <v>117.873</v>
      </c>
      <c r="K85" s="78">
        <f t="shared" si="16"/>
        <v>332.51799999999997</v>
      </c>
      <c r="L85" s="52">
        <v>332518</v>
      </c>
      <c r="M85" s="58">
        <f t="shared" si="20"/>
        <v>111</v>
      </c>
      <c r="N85" s="49" t="s">
        <v>252</v>
      </c>
      <c r="O85" s="110">
        <v>0.111</v>
      </c>
    </row>
    <row r="86" spans="1:15" s="1" customFormat="1" ht="20.100000000000001" customHeight="1" x14ac:dyDescent="0.25">
      <c r="A86" s="7" t="s">
        <v>39</v>
      </c>
      <c r="B86" s="37">
        <f t="shared" si="11"/>
        <v>289.952</v>
      </c>
      <c r="C86" s="35">
        <f t="shared" si="12"/>
        <v>105.91041417827309</v>
      </c>
      <c r="D86" s="36">
        <f t="shared" si="18"/>
        <v>0.54882305286987332</v>
      </c>
      <c r="E86" s="38">
        <f t="shared" si="14"/>
        <v>0.59472947246440799</v>
      </c>
      <c r="F86" s="83">
        <f t="shared" si="19"/>
        <v>1.0941584905660378</v>
      </c>
      <c r="G86" s="131" t="s">
        <v>132</v>
      </c>
      <c r="H86" s="99">
        <v>289.952</v>
      </c>
      <c r="I86" s="99">
        <v>105.91041417827309</v>
      </c>
      <c r="J86" s="101">
        <v>172.44300000000001</v>
      </c>
      <c r="K86" s="78">
        <f t="shared" si="16"/>
        <v>528.31600000000003</v>
      </c>
      <c r="L86" s="52">
        <v>528316</v>
      </c>
      <c r="M86" s="58">
        <f t="shared" si="20"/>
        <v>265</v>
      </c>
      <c r="N86" s="49" t="s">
        <v>253</v>
      </c>
      <c r="O86" s="110">
        <v>0.26500000000000001</v>
      </c>
    </row>
    <row r="87" spans="1:15" s="1" customFormat="1" ht="20.100000000000001" customHeight="1" x14ac:dyDescent="0.25">
      <c r="A87" s="7" t="s">
        <v>5</v>
      </c>
      <c r="B87" s="37">
        <f t="shared" si="11"/>
        <v>857.09100000000001</v>
      </c>
      <c r="C87" s="35">
        <f t="shared" si="12"/>
        <v>116.32345616347071</v>
      </c>
      <c r="D87" s="36">
        <f t="shared" si="18"/>
        <v>0.37811631599403372</v>
      </c>
      <c r="E87" s="38">
        <f t="shared" si="14"/>
        <v>0.53391763535027204</v>
      </c>
      <c r="F87" s="83">
        <f t="shared" si="19"/>
        <v>1.0781018867924528</v>
      </c>
      <c r="G87" s="131" t="s">
        <v>5</v>
      </c>
      <c r="H87" s="99">
        <v>857.09100000000001</v>
      </c>
      <c r="I87" s="99">
        <v>116.32345616347071</v>
      </c>
      <c r="J87" s="101">
        <v>457.61599999999999</v>
      </c>
      <c r="K87" s="78">
        <f t="shared" si="16"/>
        <v>2266.739</v>
      </c>
      <c r="L87" s="52">
        <v>2266739</v>
      </c>
      <c r="M87" s="58">
        <f t="shared" si="20"/>
        <v>795</v>
      </c>
      <c r="N87" s="49" t="s">
        <v>254</v>
      </c>
      <c r="O87" s="110">
        <v>0.79500000000000004</v>
      </c>
    </row>
    <row r="88" spans="1:15" s="1" customFormat="1" ht="20.100000000000001" customHeight="1" x14ac:dyDescent="0.25">
      <c r="A88" s="7" t="s">
        <v>7</v>
      </c>
      <c r="B88" s="66">
        <f t="shared" si="11"/>
        <v>1214.81</v>
      </c>
      <c r="C88" s="35">
        <f t="shared" si="12"/>
        <v>129.17120785994163</v>
      </c>
      <c r="D88" s="36">
        <f t="shared" si="18"/>
        <v>0.42676348511275869</v>
      </c>
      <c r="E88" s="38">
        <f t="shared" si="14"/>
        <v>0.43344062034392211</v>
      </c>
      <c r="F88" s="141">
        <f t="shared" si="19"/>
        <v>0.92100833965125095</v>
      </c>
      <c r="G88" s="131" t="s">
        <v>7</v>
      </c>
      <c r="H88" s="99">
        <v>1214.81</v>
      </c>
      <c r="I88" s="99">
        <v>129.17120785994163</v>
      </c>
      <c r="J88" s="101">
        <v>526.548</v>
      </c>
      <c r="K88" s="78">
        <f t="shared" si="16"/>
        <v>2846.5650000000001</v>
      </c>
      <c r="L88" s="52">
        <v>2846565</v>
      </c>
      <c r="M88" s="58">
        <f t="shared" si="20"/>
        <v>1319</v>
      </c>
      <c r="N88" s="49" t="s">
        <v>256</v>
      </c>
      <c r="O88" s="110">
        <v>1.319</v>
      </c>
    </row>
    <row r="89" spans="1:15" s="1" customFormat="1" ht="20.100000000000001" customHeight="1" x14ac:dyDescent="0.25">
      <c r="A89" s="7" t="s">
        <v>80</v>
      </c>
      <c r="B89" s="66">
        <f t="shared" si="11"/>
        <v>1082.9380000000001</v>
      </c>
      <c r="C89" s="35">
        <f t="shared" si="12"/>
        <v>109.80883246147091</v>
      </c>
      <c r="D89" s="36">
        <f t="shared" si="18"/>
        <v>0.45954538472049306</v>
      </c>
      <c r="E89" s="38">
        <f t="shared" si="14"/>
        <v>0.75229145158817945</v>
      </c>
      <c r="F89" s="141">
        <f t="shared" si="19"/>
        <v>0.97124484304932746</v>
      </c>
      <c r="G89" s="131" t="s">
        <v>133</v>
      </c>
      <c r="H89" s="99">
        <v>1082.9380000000001</v>
      </c>
      <c r="I89" s="99">
        <v>109.80883246147091</v>
      </c>
      <c r="J89" s="101">
        <v>814.68499999999995</v>
      </c>
      <c r="K89" s="78">
        <f t="shared" si="16"/>
        <v>2356.5419999999999</v>
      </c>
      <c r="L89" s="52">
        <v>2356542</v>
      </c>
      <c r="M89" s="58">
        <f t="shared" si="20"/>
        <v>1115</v>
      </c>
      <c r="N89" s="49" t="s">
        <v>257</v>
      </c>
      <c r="O89" s="110">
        <v>1.115</v>
      </c>
    </row>
    <row r="90" spans="1:15" s="1" customFormat="1" ht="20.100000000000001" customHeight="1" x14ac:dyDescent="0.25">
      <c r="A90" s="7" t="s">
        <v>81</v>
      </c>
      <c r="B90" s="37">
        <f t="shared" si="11"/>
        <v>537.33699999999999</v>
      </c>
      <c r="C90" s="139">
        <f t="shared" si="12"/>
        <v>99.936207409611669</v>
      </c>
      <c r="D90" s="36">
        <f t="shared" si="18"/>
        <v>0.20637930464987836</v>
      </c>
      <c r="E90" s="38">
        <f t="shared" si="14"/>
        <v>0.62449449786632971</v>
      </c>
      <c r="F90" s="141">
        <f t="shared" si="19"/>
        <v>0.66174507389162562</v>
      </c>
      <c r="G90" s="131" t="s">
        <v>134</v>
      </c>
      <c r="H90" s="99">
        <v>537.33699999999999</v>
      </c>
      <c r="I90" s="99">
        <v>99.936207409611669</v>
      </c>
      <c r="J90" s="101">
        <v>335.56400000000002</v>
      </c>
      <c r="K90" s="78">
        <f t="shared" si="16"/>
        <v>2603.6379999999999</v>
      </c>
      <c r="L90" s="52">
        <v>2603638</v>
      </c>
      <c r="M90" s="58">
        <f t="shared" si="20"/>
        <v>812</v>
      </c>
      <c r="N90" s="49" t="s">
        <v>255</v>
      </c>
      <c r="O90" s="110">
        <v>0.81200000000000006</v>
      </c>
    </row>
    <row r="91" spans="1:15" s="1" customFormat="1" ht="20.100000000000001" customHeight="1" x14ac:dyDescent="0.25">
      <c r="A91" s="7" t="s">
        <v>82</v>
      </c>
      <c r="B91" s="66">
        <f t="shared" si="11"/>
        <v>1985.213</v>
      </c>
      <c r="C91" s="35">
        <f t="shared" si="12"/>
        <v>139.28553136464828</v>
      </c>
      <c r="D91" s="36">
        <f t="shared" si="18"/>
        <v>0.71426597706318862</v>
      </c>
      <c r="E91" s="38">
        <f t="shared" si="14"/>
        <v>0.40807711817321368</v>
      </c>
      <c r="F91" s="83">
        <f t="shared" si="19"/>
        <v>1.1279619318181817</v>
      </c>
      <c r="G91" s="131" t="s">
        <v>135</v>
      </c>
      <c r="H91" s="99">
        <v>1985.213</v>
      </c>
      <c r="I91" s="99">
        <v>139.28553136464828</v>
      </c>
      <c r="J91" s="101">
        <v>810.12</v>
      </c>
      <c r="K91" s="78">
        <f t="shared" si="16"/>
        <v>2779.375</v>
      </c>
      <c r="L91" s="52">
        <v>2779375</v>
      </c>
      <c r="M91" s="58">
        <f t="shared" si="20"/>
        <v>1760</v>
      </c>
      <c r="N91" s="49" t="s">
        <v>258</v>
      </c>
      <c r="O91" s="110">
        <v>1.76</v>
      </c>
    </row>
    <row r="92" spans="1:15" s="1" customFormat="1" ht="20.100000000000001" customHeight="1" x14ac:dyDescent="0.25">
      <c r="A92" s="7" t="s">
        <v>83</v>
      </c>
      <c r="B92" s="37">
        <f t="shared" si="11"/>
        <v>641.81100000000004</v>
      </c>
      <c r="C92" s="35">
        <f t="shared" si="12"/>
        <v>127.50587057323018</v>
      </c>
      <c r="D92" s="36">
        <f t="shared" si="18"/>
        <v>0.34152653037767355</v>
      </c>
      <c r="E92" s="38">
        <f t="shared" si="14"/>
        <v>0.65366907080121717</v>
      </c>
      <c r="F92" s="83">
        <f t="shared" si="19"/>
        <v>1.12796309314587</v>
      </c>
      <c r="G92" s="131" t="s">
        <v>136</v>
      </c>
      <c r="H92" s="99">
        <v>641.81100000000004</v>
      </c>
      <c r="I92" s="99">
        <v>127.50587057323018</v>
      </c>
      <c r="J92" s="101">
        <v>419.53199999999998</v>
      </c>
      <c r="K92" s="78">
        <f t="shared" si="16"/>
        <v>1879.242</v>
      </c>
      <c r="L92" s="52">
        <v>1879242</v>
      </c>
      <c r="M92" s="58">
        <f t="shared" si="20"/>
        <v>569</v>
      </c>
      <c r="N92" s="49" t="s">
        <v>259</v>
      </c>
      <c r="O92" s="110">
        <v>0.56899999999999995</v>
      </c>
    </row>
    <row r="93" spans="1:15" s="1" customFormat="1" ht="20.100000000000001" customHeight="1" thickBot="1" x14ac:dyDescent="0.3">
      <c r="A93" s="7" t="s">
        <v>84</v>
      </c>
      <c r="B93" s="37">
        <f t="shared" si="11"/>
        <v>305.21300000000002</v>
      </c>
      <c r="C93" s="139">
        <f t="shared" si="12"/>
        <v>96.177637445918137</v>
      </c>
      <c r="D93" s="36">
        <f t="shared" si="18"/>
        <v>0.28565157981431566</v>
      </c>
      <c r="E93" s="67">
        <f t="shared" si="14"/>
        <v>0.80202022849616494</v>
      </c>
      <c r="F93" s="141">
        <f t="shared" si="19"/>
        <v>0.64663771186440677</v>
      </c>
      <c r="G93" s="131" t="s">
        <v>137</v>
      </c>
      <c r="H93" s="99">
        <v>305.21300000000002</v>
      </c>
      <c r="I93" s="99">
        <v>96.177637445918137</v>
      </c>
      <c r="J93" s="101">
        <v>244.78700000000001</v>
      </c>
      <c r="K93" s="79">
        <f t="shared" si="16"/>
        <v>1068.48</v>
      </c>
      <c r="L93" s="52">
        <v>1068480</v>
      </c>
      <c r="M93" s="61">
        <f t="shared" si="20"/>
        <v>472</v>
      </c>
      <c r="N93" s="65" t="s">
        <v>260</v>
      </c>
      <c r="O93" s="111">
        <v>0.47199999999999998</v>
      </c>
    </row>
    <row r="94" spans="1:15" s="1" customFormat="1" ht="20.100000000000001" customHeight="1" x14ac:dyDescent="0.25">
      <c r="A94" s="9" t="s">
        <v>20</v>
      </c>
      <c r="B94" s="17">
        <f t="shared" si="11"/>
        <v>2860.2089999999998</v>
      </c>
      <c r="C94" s="18">
        <f t="shared" si="12"/>
        <v>136.69526543229347</v>
      </c>
      <c r="D94" s="19">
        <f t="shared" si="18"/>
        <v>0.35382651495958256</v>
      </c>
      <c r="E94" s="20">
        <f t="shared" si="14"/>
        <v>0.64897180590649151</v>
      </c>
      <c r="F94" s="82">
        <f t="shared" si="19"/>
        <v>0.96368227762803227</v>
      </c>
      <c r="G94" s="133" t="s">
        <v>138</v>
      </c>
      <c r="H94" s="98">
        <v>2860.2089999999998</v>
      </c>
      <c r="I94" s="98">
        <v>136.69526543229347</v>
      </c>
      <c r="J94" s="100">
        <v>1856.1949999999999</v>
      </c>
      <c r="K94" s="80">
        <f t="shared" si="16"/>
        <v>8083.6480000000001</v>
      </c>
      <c r="L94" s="51">
        <v>8083648</v>
      </c>
      <c r="M94" s="57">
        <f>SUM(M95:M105)</f>
        <v>2968</v>
      </c>
      <c r="N94" s="62" t="s">
        <v>20</v>
      </c>
      <c r="O94" s="109">
        <f>SUM(O95:O105)</f>
        <v>2.9680000000000004</v>
      </c>
    </row>
    <row r="95" spans="1:15" s="1" customFormat="1" ht="20.100000000000001" customHeight="1" x14ac:dyDescent="0.25">
      <c r="A95" s="7" t="s">
        <v>37</v>
      </c>
      <c r="B95" s="37">
        <f t="shared" si="11"/>
        <v>288.803</v>
      </c>
      <c r="C95" s="35">
        <f t="shared" si="12"/>
        <v>116.44249300465282</v>
      </c>
      <c r="D95" s="36">
        <f t="shared" si="18"/>
        <v>0.29425045874270367</v>
      </c>
      <c r="E95" s="67">
        <f t="shared" si="14"/>
        <v>0.85668431422111269</v>
      </c>
      <c r="F95" s="83">
        <f t="shared" si="19"/>
        <v>1.0501927272727272</v>
      </c>
      <c r="G95" s="131" t="s">
        <v>139</v>
      </c>
      <c r="H95" s="99">
        <v>288.803</v>
      </c>
      <c r="I95" s="99">
        <v>116.44249300465282</v>
      </c>
      <c r="J95" s="101">
        <v>247.41300000000001</v>
      </c>
      <c r="K95" s="78">
        <f>L95/1000</f>
        <v>981.48699999999997</v>
      </c>
      <c r="L95" s="52">
        <v>981487</v>
      </c>
      <c r="M95" s="58">
        <f t="shared" si="20"/>
        <v>275</v>
      </c>
      <c r="N95" s="49" t="s">
        <v>264</v>
      </c>
      <c r="O95" s="110">
        <v>0.27500000000000002</v>
      </c>
    </row>
    <row r="96" spans="1:15" s="1" customFormat="1" ht="20.100000000000001" customHeight="1" x14ac:dyDescent="0.25">
      <c r="A96" s="7" t="s">
        <v>40</v>
      </c>
      <c r="B96" s="37">
        <f t="shared" si="11"/>
        <v>460.38900000000001</v>
      </c>
      <c r="C96" s="35">
        <f t="shared" si="12"/>
        <v>160.08407744304432</v>
      </c>
      <c r="D96" s="36">
        <f t="shared" si="18"/>
        <v>0.46478681282293055</v>
      </c>
      <c r="E96" s="38">
        <f t="shared" si="14"/>
        <v>0.73025419808031911</v>
      </c>
      <c r="F96" s="141">
        <f t="shared" si="19"/>
        <v>0.83555172413793111</v>
      </c>
      <c r="G96" s="132" t="s">
        <v>140</v>
      </c>
      <c r="H96" s="99">
        <v>460.38900000000001</v>
      </c>
      <c r="I96" s="99">
        <v>160.08407744304432</v>
      </c>
      <c r="J96" s="101">
        <v>336.20100000000002</v>
      </c>
      <c r="K96" s="78">
        <f t="shared" si="16"/>
        <v>990.53800000000001</v>
      </c>
      <c r="L96" s="52">
        <v>990538</v>
      </c>
      <c r="M96" s="58">
        <f t="shared" si="20"/>
        <v>551</v>
      </c>
      <c r="N96" s="49" t="s">
        <v>261</v>
      </c>
      <c r="O96" s="110">
        <v>0.55100000000000005</v>
      </c>
    </row>
    <row r="97" spans="1:15" s="1" customFormat="1" ht="20.100000000000001" customHeight="1" x14ac:dyDescent="0.25">
      <c r="A97" s="7" t="s">
        <v>6</v>
      </c>
      <c r="B97" s="37">
        <f t="shared" si="11"/>
        <v>269.41899999999998</v>
      </c>
      <c r="C97" s="35">
        <f t="shared" si="12"/>
        <v>194.2556581802975</v>
      </c>
      <c r="D97" s="36">
        <f t="shared" si="18"/>
        <v>0.25831333479706958</v>
      </c>
      <c r="E97" s="67">
        <f t="shared" si="14"/>
        <v>0.82300060500558614</v>
      </c>
      <c r="F97" s="83">
        <f t="shared" si="19"/>
        <v>1.2246318181818181</v>
      </c>
      <c r="G97" s="131" t="s">
        <v>6</v>
      </c>
      <c r="H97" s="99">
        <v>269.41899999999998</v>
      </c>
      <c r="I97" s="99">
        <v>194.2556581802975</v>
      </c>
      <c r="J97" s="101">
        <v>221.732</v>
      </c>
      <c r="K97" s="78">
        <f>L97/1000</f>
        <v>1042.9929999999999</v>
      </c>
      <c r="L97" s="52">
        <v>1042993</v>
      </c>
      <c r="M97" s="58">
        <f t="shared" si="20"/>
        <v>220</v>
      </c>
      <c r="N97" s="49" t="s">
        <v>263</v>
      </c>
      <c r="O97" s="110">
        <v>0.22</v>
      </c>
    </row>
    <row r="98" spans="1:15" s="1" customFormat="1" ht="20.100000000000001" customHeight="1" x14ac:dyDescent="0.25">
      <c r="A98" s="7" t="s">
        <v>8</v>
      </c>
      <c r="B98" s="37">
        <f t="shared" si="11"/>
        <v>63.344000000000001</v>
      </c>
      <c r="C98" s="35">
        <f t="shared" si="12"/>
        <v>145.74906237776398</v>
      </c>
      <c r="D98" s="36">
        <f t="shared" si="18"/>
        <v>0.20280658391416964</v>
      </c>
      <c r="E98" s="38">
        <f t="shared" si="14"/>
        <v>0.77775322051022977</v>
      </c>
      <c r="F98" s="83">
        <f t="shared" si="19"/>
        <v>1.3196666666666668</v>
      </c>
      <c r="G98" s="131" t="s">
        <v>8</v>
      </c>
      <c r="H98" s="99">
        <v>63.344000000000001</v>
      </c>
      <c r="I98" s="99">
        <v>145.74906237776398</v>
      </c>
      <c r="J98" s="101">
        <v>49.265999999999998</v>
      </c>
      <c r="K98" s="78">
        <f t="shared" si="16"/>
        <v>312.33699999999999</v>
      </c>
      <c r="L98" s="52">
        <v>312337</v>
      </c>
      <c r="M98" s="58">
        <f t="shared" si="20"/>
        <v>48</v>
      </c>
      <c r="N98" s="49" t="s">
        <v>262</v>
      </c>
      <c r="O98" s="110">
        <v>4.8000000000000001E-2</v>
      </c>
    </row>
    <row r="99" spans="1:15" s="1" customFormat="1" ht="20.100000000000001" customHeight="1" x14ac:dyDescent="0.25">
      <c r="A99" s="7" t="s">
        <v>9</v>
      </c>
      <c r="B99" s="37">
        <f t="shared" si="11"/>
        <v>807.07600000000002</v>
      </c>
      <c r="C99" s="35">
        <f t="shared" si="12"/>
        <v>123.55536504340105</v>
      </c>
      <c r="D99" s="36">
        <f t="shared" si="18"/>
        <v>0.43381177137101173</v>
      </c>
      <c r="E99" s="38">
        <f t="shared" si="14"/>
        <v>0.55250682711417509</v>
      </c>
      <c r="F99" s="141">
        <f t="shared" si="19"/>
        <v>0.80707600000000002</v>
      </c>
      <c r="G99" s="131" t="s">
        <v>9</v>
      </c>
      <c r="H99" s="99">
        <v>807.07600000000002</v>
      </c>
      <c r="I99" s="99">
        <v>123.55536504340105</v>
      </c>
      <c r="J99" s="101">
        <v>445.91500000000002</v>
      </c>
      <c r="K99" s="78">
        <f t="shared" si="16"/>
        <v>1860.4290000000001</v>
      </c>
      <c r="L99" s="52">
        <v>1860429</v>
      </c>
      <c r="M99" s="58">
        <f t="shared" si="20"/>
        <v>1000</v>
      </c>
      <c r="N99" s="49" t="s">
        <v>265</v>
      </c>
      <c r="O99" s="110">
        <v>1</v>
      </c>
    </row>
    <row r="100" spans="1:15" s="1" customFormat="1" ht="20.100000000000001" customHeight="1" x14ac:dyDescent="0.25">
      <c r="A100" s="7" t="s">
        <v>10</v>
      </c>
      <c r="B100" s="37">
        <f t="shared" si="11"/>
        <v>320.62400000000002</v>
      </c>
      <c r="C100" s="35">
        <f t="shared" si="12"/>
        <v>115.67649085589144</v>
      </c>
      <c r="D100" s="36">
        <f t="shared" si="18"/>
        <v>0.24696953474453356</v>
      </c>
      <c r="E100" s="38">
        <f t="shared" si="14"/>
        <v>0.60386309197065713</v>
      </c>
      <c r="F100" s="83">
        <f t="shared" si="19"/>
        <v>1.0210955414012739</v>
      </c>
      <c r="G100" s="131" t="s">
        <v>10</v>
      </c>
      <c r="H100" s="99">
        <v>320.62400000000002</v>
      </c>
      <c r="I100" s="99">
        <v>115.67649085589144</v>
      </c>
      <c r="J100" s="101">
        <v>193.613</v>
      </c>
      <c r="K100" s="78">
        <f t="shared" si="16"/>
        <v>1298.2329999999999</v>
      </c>
      <c r="L100" s="52">
        <v>1298233</v>
      </c>
      <c r="M100" s="58">
        <f t="shared" si="20"/>
        <v>314</v>
      </c>
      <c r="N100" s="49" t="s">
        <v>267</v>
      </c>
      <c r="O100" s="110">
        <v>0.314</v>
      </c>
    </row>
    <row r="101" spans="1:15" s="1" customFormat="1" ht="20.100000000000001" customHeight="1" x14ac:dyDescent="0.25">
      <c r="A101" s="7" t="s">
        <v>85</v>
      </c>
      <c r="B101" s="37">
        <f t="shared" si="11"/>
        <v>285.41800000000001</v>
      </c>
      <c r="C101" s="35">
        <f t="shared" si="12"/>
        <v>236.77102516881521</v>
      </c>
      <c r="D101" s="36">
        <f t="shared" si="18"/>
        <v>0.36976560101258082</v>
      </c>
      <c r="E101" s="38">
        <f t="shared" si="14"/>
        <v>0.56128204948531624</v>
      </c>
      <c r="F101" s="83">
        <f t="shared" si="19"/>
        <v>1.3855242718446603</v>
      </c>
      <c r="G101" s="131" t="s">
        <v>141</v>
      </c>
      <c r="H101" s="99">
        <v>285.41800000000001</v>
      </c>
      <c r="I101" s="99">
        <v>236.77102516881521</v>
      </c>
      <c r="J101" s="101">
        <v>160.19999999999999</v>
      </c>
      <c r="K101" s="78">
        <f t="shared" si="16"/>
        <v>771.88900000000001</v>
      </c>
      <c r="L101" s="52">
        <v>771889</v>
      </c>
      <c r="M101" s="58">
        <f t="shared" si="20"/>
        <v>206</v>
      </c>
      <c r="N101" s="49" t="s">
        <v>268</v>
      </c>
      <c r="O101" s="110">
        <v>0.20599999999999999</v>
      </c>
    </row>
    <row r="102" spans="1:15" s="1" customFormat="1" ht="20.100000000000001" customHeight="1" x14ac:dyDescent="0.25">
      <c r="A102" s="7" t="s">
        <v>86</v>
      </c>
      <c r="B102" s="37">
        <f t="shared" si="11"/>
        <v>9.3320000000000007</v>
      </c>
      <c r="C102" s="35">
        <f t="shared" si="12"/>
        <v>199.61497326203209</v>
      </c>
      <c r="D102" s="36">
        <f t="shared" si="18"/>
        <v>6.7854779719186506E-2</v>
      </c>
      <c r="E102" s="38">
        <v>3.0000000000000001E-3</v>
      </c>
      <c r="F102" s="83">
        <f t="shared" si="19"/>
        <v>1.1665000000000001</v>
      </c>
      <c r="G102" s="131" t="s">
        <v>142</v>
      </c>
      <c r="H102" s="99">
        <v>9.3320000000000007</v>
      </c>
      <c r="I102" s="99">
        <v>199.61497326203209</v>
      </c>
      <c r="J102" s="101">
        <v>3.8559999999999999</v>
      </c>
      <c r="K102" s="78">
        <f t="shared" si="16"/>
        <v>137.529</v>
      </c>
      <c r="L102" s="52">
        <v>137529</v>
      </c>
      <c r="M102" s="58">
        <f t="shared" si="20"/>
        <v>8</v>
      </c>
      <c r="N102" s="49" t="s">
        <v>266</v>
      </c>
      <c r="O102" s="113">
        <v>8.0000000000000002E-3</v>
      </c>
    </row>
    <row r="103" spans="1:15" s="1" customFormat="1" ht="20.100000000000001" customHeight="1" x14ac:dyDescent="0.25">
      <c r="A103" s="7" t="s">
        <v>87</v>
      </c>
      <c r="B103" s="37">
        <f t="shared" si="11"/>
        <v>330.72699999999998</v>
      </c>
      <c r="C103" s="35">
        <f t="shared" si="12"/>
        <v>113.61675083307568</v>
      </c>
      <c r="D103" s="36">
        <f t="shared" si="18"/>
        <v>0.68302812640048571</v>
      </c>
      <c r="E103" s="38">
        <f>J103/B103</f>
        <v>0.52997184989432378</v>
      </c>
      <c r="F103" s="83">
        <f t="shared" si="19"/>
        <v>1.0303021806853583</v>
      </c>
      <c r="G103" s="131" t="s">
        <v>143</v>
      </c>
      <c r="H103" s="99">
        <v>330.72699999999998</v>
      </c>
      <c r="I103" s="99">
        <v>113.61675083307568</v>
      </c>
      <c r="J103" s="101">
        <v>175.27600000000001</v>
      </c>
      <c r="K103" s="78">
        <f t="shared" si="16"/>
        <v>484.20699999999999</v>
      </c>
      <c r="L103" s="52">
        <v>484207</v>
      </c>
      <c r="M103" s="58">
        <f t="shared" si="20"/>
        <v>321</v>
      </c>
      <c r="N103" s="49" t="s">
        <v>269</v>
      </c>
      <c r="O103" s="110">
        <v>0.32100000000000001</v>
      </c>
    </row>
    <row r="104" spans="1:15" s="1" customFormat="1" ht="20.100000000000001" customHeight="1" x14ac:dyDescent="0.25">
      <c r="A104" s="7" t="s">
        <v>88</v>
      </c>
      <c r="B104" s="37">
        <f t="shared" si="11"/>
        <v>22.096</v>
      </c>
      <c r="C104" s="139">
        <f t="shared" si="12"/>
        <v>84.785695099957792</v>
      </c>
      <c r="D104" s="36">
        <f t="shared" si="18"/>
        <v>0.14374934943270534</v>
      </c>
      <c r="E104" s="67">
        <f>J104/B104</f>
        <v>1</v>
      </c>
      <c r="F104" s="141">
        <f t="shared" si="19"/>
        <v>0.92066666666666663</v>
      </c>
      <c r="G104" s="131" t="s">
        <v>144</v>
      </c>
      <c r="H104" s="99">
        <v>22.096</v>
      </c>
      <c r="I104" s="99">
        <v>84.785695099957792</v>
      </c>
      <c r="J104" s="101">
        <v>22.096</v>
      </c>
      <c r="K104" s="78">
        <f t="shared" si="16"/>
        <v>153.71199999999999</v>
      </c>
      <c r="L104" s="52">
        <v>153712</v>
      </c>
      <c r="M104" s="58">
        <f t="shared" si="20"/>
        <v>24</v>
      </c>
      <c r="N104" s="49" t="s">
        <v>270</v>
      </c>
      <c r="O104" s="110">
        <v>2.4E-2</v>
      </c>
    </row>
    <row r="105" spans="1:15" ht="19.5" thickBot="1" x14ac:dyDescent="0.3">
      <c r="A105" s="10" t="s">
        <v>97</v>
      </c>
      <c r="B105" s="42">
        <f t="shared" si="11"/>
        <v>2.9809999999999999</v>
      </c>
      <c r="C105" s="39">
        <f t="shared" si="12"/>
        <v>158.98666666666668</v>
      </c>
      <c r="D105" s="40">
        <f t="shared" si="18"/>
        <v>5.9271483675985205E-2</v>
      </c>
      <c r="E105" s="41">
        <f>J105/B105</f>
        <v>0.21033210332103322</v>
      </c>
      <c r="F105" s="84">
        <f t="shared" si="19"/>
        <v>2.9809999999999999</v>
      </c>
      <c r="G105" s="136" t="s">
        <v>145</v>
      </c>
      <c r="H105" s="102">
        <v>2.9809999999999999</v>
      </c>
      <c r="I105" s="102">
        <v>158.98666666666668</v>
      </c>
      <c r="J105" s="103">
        <v>0.627</v>
      </c>
      <c r="K105" s="81">
        <f t="shared" si="16"/>
        <v>50.293999999999997</v>
      </c>
      <c r="L105" s="53">
        <v>50294</v>
      </c>
      <c r="M105" s="59">
        <f t="shared" si="20"/>
        <v>1</v>
      </c>
      <c r="N105" s="63" t="s">
        <v>271</v>
      </c>
      <c r="O105" s="114">
        <v>1E-3</v>
      </c>
    </row>
    <row r="106" spans="1:15" ht="18" x14ac:dyDescent="0.25">
      <c r="G106" s="29"/>
      <c r="H106" s="30"/>
      <c r="I106" s="30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</cp:lastModifiedBy>
  <cp:lastPrinted>2022-11-15T09:24:49Z</cp:lastPrinted>
  <dcterms:created xsi:type="dcterms:W3CDTF">2013-10-22T08:15:47Z</dcterms:created>
  <dcterms:modified xsi:type="dcterms:W3CDTF">2022-11-15T11:45:02Z</dcterms:modified>
</cp:coreProperties>
</file>