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AppData\Local\Microsoft\Windows\INetCache\Content.Outlook\HZGS2IXN\"/>
    </mc:Choice>
  </mc:AlternateContent>
  <xr:revisionPtr revIDLastSave="0" documentId="13_ncr:1_{432473B1-D4ED-44C1-A3D7-AD03662978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F105" i="1"/>
  <c r="B95" i="1"/>
  <c r="C95" i="1"/>
  <c r="O94" i="1"/>
  <c r="O83" i="1"/>
  <c r="O54" i="1"/>
  <c r="O46" i="1"/>
  <c r="O37" i="1"/>
  <c r="O5" i="1"/>
  <c r="O27" i="1"/>
  <c r="O24" i="1" s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O78" i="1"/>
  <c r="M78" i="1" s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D105" i="1" l="1"/>
  <c r="M27" i="1"/>
  <c r="O75" i="1"/>
  <c r="O4" i="1" s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M24" i="1"/>
  <c r="F24" i="1" s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46" i="1" s="1"/>
  <c r="M37" i="1"/>
  <c r="F37" i="1" s="1"/>
  <c r="F4" i="1"/>
  <c r="M5" i="1"/>
  <c r="F5" i="1" s="1"/>
  <c r="M75" i="1" l="1"/>
  <c r="F75" i="1" s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<sst xmlns="http://schemas.openxmlformats.org/spreadsheetml/2006/main" count="306" uniqueCount="282">
  <si>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</si>
  <si>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</si>
  <si>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</si>
  <si>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</si>
  <si>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</si>
  <si>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</si>
  <si>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</si>
  <si>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</si>
  <si>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</si>
  <si>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</si>
  <si>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</si>
  <si>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</si>
  <si>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</si>
  <si>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</si>
  <si>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</si>
  <si>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</si>
  <si>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</si>
  <si>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</si>
  <si>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</si>
  <si>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</si>
  <si>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</si>
  <si>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</si>
  <si>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</si>
  <si>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</si>
  <si>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</si>
  <si>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</si>
  <si>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</si>
  <si>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</si>
  <si>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</si>
  <si>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</si>
  <si>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</si>
  <si>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</si>
  <si>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</si>
  <si>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</si>
  <si>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</si>
  <si>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</si>
  <si>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</si>
  <si>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</si>
  <si>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</si>
  <si>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</si>
  <si>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</si>
  <si>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</si>
  <si>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</si>
  <si>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</si>
  <si>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</si>
  <si>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</si>
  <si>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</si>
  <si>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</si>
  <si>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</si>
  <si>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</si>
  <si>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</si>
  <si>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</si>
  <si>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</si>
  <si>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</si>
  <si>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</si>
  <si>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</si>
  <si>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</si>
  <si>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</si>
  <si>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</si>
  <si>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</si>
  <si>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</si>
  <si>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</si>
  <si>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</si>
  <si>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</si>
  <si>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</si>
  <si>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</si>
  <si>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</si>
  <si>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</si>
  <si>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</si>
  <si>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</si>
  <si>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</si>
  <si>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</si>
  <si>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</si>
  <si>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</si>
  <si>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</si>
  <si>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</si>
  <si>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</si>
  <si>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</si>
  <si>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</si>
  <si>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</si>
  <si>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</si>
  <si>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</si>
  <si>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</si>
  <si>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</si>
  <si>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</si>
  <si>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</si>
  <si>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</si>
  <si>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</si>
  <si>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</si>
  <si>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</si>
  <si>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</si>
  <si>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</si>
  <si>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</si>
  <si>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</si>
  <si>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</si>
  <si>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</si>
  <si>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</si>
  <si>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</si>
  <si>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</si>
  <si>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</si>
  <si>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</si>
  <si>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</si>
  <si>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</si>
  <si>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</si>
  <si>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</si>
  <si>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</si>
  <si>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</si>
  <si>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</si>
  <si>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</si>
  <si>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</si>
  <si>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</si>
  <si>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</si>
  <si>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</si>
  <si>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</si>
  <si>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</si>
  <si>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</si>
  <si>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</si>
  <si>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</si>
  <si>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</si>
  <si>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</si>
  <si>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</si>
  <si>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</si>
  <si>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</si>
  <si>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</si>
  <si>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</si>
  <si>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</si>
  <si>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</si>
  <si>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</si>
  <si>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</si>
  <si>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</si>
  <si>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</si>
  <si>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</si>
  <si>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</si>
  <si>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</si>
  <si>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</si>
  <si>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</si>
  <si>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</si>
  <si>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</si>
  <si>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</si>
  <si>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</si>
  <si>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</si>
  <si>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</si>
  <si>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</si>
  <si>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</si>
  <si>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</si>
  <si>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</si>
  <si>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</si>
  <si>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</si>
  <si>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</si>
  <si>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</si>
  <si>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</si>
  <si>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</si>
  <si>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</si>
  <si>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</si>
  <si>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</si>
  <si>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</si>
  <si>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</si>
  <si>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</si>
  <si>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</si>
  <si>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</si>
  <si>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</si>
  <si>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</si>
  <si>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</si>
  <si>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</si>
  <si>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</si>
  <si>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</si>
  <si>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</si>
  <si>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</si>
  <si>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</si>
  <si>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</si>
  <si>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</si>
  <si>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</si>
  <si>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</si>
  <si>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</si>
  <si>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</si>
  <si>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</si>
  <si>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</si>
  <si>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</si>
  <si>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</si>
  <si>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</si>
  <si>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</si>
  <si>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</si>
  <si>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</si>
  <si>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</si>
  <si>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</si>
  <si>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</si>
  <si>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</si>
  <si>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</si>
  <si>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</si>
  <si>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</si>
  <si>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</si>
  <si>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</si>
  <si>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</si>
  <si>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</si>
  <si>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</si>
  <si>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</si>
  <si>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</si>
  <si>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</si>
  <si>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</si>
  <si>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</si>
  <si>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</si>
  <si>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</si>
  <si>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</si>
  <si>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</si>
  <si>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</si>
  <si>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</si>
  <si>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</si>
  <si>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</si>
  <si>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</si>
  <si>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</si>
  <si>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</si>
  <si>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</si>
  <si>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</si>
  <si>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</si>
  <si>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</si>
  <si>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</si>
  <si>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</si>
  <si>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</si>
  <si>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</si>
  <si>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</si>
  <si>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</si>
  <si>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</si>
  <si>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</si>
  <si>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</si>
  <si>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</si>
  <si>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</si>
  <si>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</si>
  <si>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</si>
  <si>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</si>
  <si>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</si>
  <si>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</si>
  <si>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</si>
  <si>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</si>
  <si>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</si>
  <si>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</si>
  <si>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</si>
  <si>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</si>
  <si>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</si>
  <si>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</si>
  <si>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</si>
  <si>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</si>
  <si>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</si>
  <si>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</si>
  <si>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</si>
  <si>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</si>
  <si>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</si>
  <si>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</si>
  <si>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</si>
  <si>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</si>
  <si>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</si>
  <si>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</si>
  <si>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</si>
  <si>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</si>
  <si>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</si>
  <si>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</si>
  <si>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</si>
  <si>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</si>
  <si>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</si>
  <si>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</si>
  <si>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</si>
  <si>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</si>
  <si>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</si>
  <si>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</si>
  <si>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</si>
  <si>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</si>
  <si>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</si>
  <si>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</si>
  <si>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</si>
  <si>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</si>
  <si>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</si>
  <si>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</si>
  <si>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</si>
  <si>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</si>
  <si>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</si>
  <si>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</si>
  <si>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>Ввод по Нацпроекту (ФП "Жильё") в 2022 году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</si>
  <si>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</si>
  <si>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</si>
  <si>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</si>
  <si>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Числ. насел. на 01.01.2021</t>
  </si>
  <si>
    <t xml:space="preserve"> % к 2021</t>
  </si>
  <si>
    <t>Жилищное строительство за январь-сентябрь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</si>
</sst>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4" fontId="1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7" fillId="0" borderId="0" xfId="0" applyFont="1"/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8" fontId="20" fillId="2" borderId="20" xfId="0" applyNumberFormat="1" applyFont="1" applyFill="1" applyBorder="1" applyAlignment="1">
      <alignment vertical="center" wrapText="1"/>
    </xf>
    <xf numFmtId="168" fontId="20" fillId="2" borderId="25" xfId="0" applyNumberFormat="1" applyFont="1" applyFill="1" applyBorder="1" applyAlignment="1">
      <alignment vertical="center" wrapText="1"/>
    </xf>
    <xf numFmtId="168" fontId="20" fillId="2" borderId="22" xfId="0" applyNumberFormat="1" applyFont="1" applyFill="1" applyBorder="1" applyAlignment="1">
      <alignment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19" xfId="0" applyNumberFormat="1" applyFont="1" applyFill="1" applyBorder="1" applyAlignment="1">
      <alignment vertical="center" wrapText="1"/>
    </xf>
    <xf numFmtId="168" fontId="20" fillId="2" borderId="33" xfId="0" applyNumberFormat="1" applyFont="1" applyFill="1" applyBorder="1" applyAlignment="1">
      <alignment vertical="center" wrapText="1"/>
    </xf>
    <xf numFmtId="168" fontId="20" fillId="2" borderId="34" xfId="0" applyNumberFormat="1" applyFont="1" applyFill="1" applyBorder="1" applyAlignment="1">
      <alignment vertical="center" wrapText="1"/>
    </xf>
    <xf numFmtId="168" fontId="20" fillId="2" borderId="35" xfId="0" applyNumberFormat="1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3" fontId="19" fillId="2" borderId="20" xfId="0" applyNumberFormat="1" applyFont="1" applyFill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166" fontId="3" fillId="2" borderId="36" xfId="0" applyNumberFormat="1" applyFont="1" applyFill="1" applyBorder="1" applyAlignment="1">
      <alignment vertical="center"/>
    </xf>
    <xf numFmtId="0" fontId="20" fillId="2" borderId="32" xfId="0" applyFont="1" applyFill="1" applyBorder="1" applyAlignment="1">
      <alignment vertical="center" wrapText="1"/>
    </xf>
    <xf numFmtId="166" fontId="16" fillId="2" borderId="27" xfId="0" applyNumberFormat="1" applyFont="1" applyFill="1" applyBorder="1" applyAlignment="1">
      <alignment horizontal="right" vertical="center" wrapText="1"/>
    </xf>
    <xf numFmtId="0" fontId="20" fillId="2" borderId="26" xfId="0" applyFont="1" applyFill="1" applyBorder="1" applyAlignment="1">
      <alignment vertical="center" wrapText="1"/>
    </xf>
    <xf numFmtId="166" fontId="16" fillId="2" borderId="30" xfId="0" applyNumberFormat="1" applyFont="1" applyFill="1" applyBorder="1" applyAlignment="1">
      <alignment horizontal="right" vertical="center" wrapText="1"/>
    </xf>
    <xf numFmtId="166" fontId="2" fillId="2" borderId="37" xfId="0" applyNumberFormat="1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vertical="center" wrapText="1"/>
    </xf>
    <xf numFmtId="166" fontId="16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6" fillId="2" borderId="38" xfId="0" applyNumberFormat="1" applyFont="1" applyFill="1" applyBorder="1" applyAlignment="1">
      <alignment horizontal="right" vertical="center" wrapText="1"/>
    </xf>
    <xf numFmtId="166" fontId="2" fillId="2" borderId="39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7" fontId="8" fillId="0" borderId="5" xfId="3" applyNumberFormat="1" applyFont="1" applyBorder="1" applyAlignment="1">
      <alignment horizontal="right" vertical="center" wrapText="1"/>
    </xf>
    <xf numFmtId="3" fontId="1" fillId="2" borderId="28" xfId="0" applyNumberFormat="1" applyFont="1" applyFill="1" applyBorder="1" applyAlignment="1">
      <alignment horizontal="right" vertical="center"/>
    </xf>
    <xf numFmtId="168" fontId="20" fillId="2" borderId="40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41" xfId="0" applyNumberFormat="1" applyFont="1" applyFill="1" applyBorder="1"/>
    <xf numFmtId="3" fontId="2" fillId="2" borderId="7" xfId="0" applyNumberFormat="1" applyFont="1" applyFill="1" applyBorder="1"/>
    <xf numFmtId="3" fontId="2" fillId="2" borderId="13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8" fontId="20" fillId="2" borderId="42" xfId="0" applyNumberFormat="1" applyFont="1" applyFill="1" applyBorder="1" applyAlignment="1">
      <alignment vertical="center" wrapText="1"/>
    </xf>
    <xf numFmtId="168" fontId="20" fillId="2" borderId="16" xfId="0" applyNumberFormat="1" applyFont="1" applyFill="1" applyBorder="1" applyAlignment="1">
      <alignment vertical="center" wrapText="1"/>
    </xf>
    <xf numFmtId="167" fontId="3" fillId="0" borderId="21" xfId="3" applyNumberFormat="1" applyFont="1" applyBorder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0" fillId="0" borderId="0" xfId="0" applyFont="1" applyAlignment="1">
      <alignment wrapText="1"/>
    </xf>
    <xf numFmtId="166" fontId="29" fillId="0" borderId="9" xfId="4" applyNumberFormat="1" applyFont="1" applyBorder="1" applyAlignment="1">
      <alignment horizontal="right" vertical="center" indent="1"/>
    </xf>
    <xf numFmtId="166" fontId="29" fillId="0" borderId="0" xfId="4" applyNumberFormat="1" applyFont="1" applyAlignment="1">
      <alignment horizontal="right" vertical="center" indent="1"/>
    </xf>
    <xf numFmtId="166" fontId="29" fillId="0" borderId="43" xfId="4" applyNumberFormat="1" applyFont="1" applyBorder="1" applyAlignment="1">
      <alignment horizontal="right" vertical="center" indent="1"/>
    </xf>
    <xf numFmtId="166" fontId="6" fillId="0" borderId="43" xfId="4" applyNumberFormat="1" applyFont="1" applyBorder="1" applyAlignment="1">
      <alignment horizontal="right" vertical="center" indent="1"/>
    </xf>
    <xf numFmtId="166" fontId="6" fillId="0" borderId="0" xfId="4" applyNumberFormat="1" applyFont="1" applyAlignment="1">
      <alignment horizontal="right" vertical="center" indent="1"/>
    </xf>
    <xf numFmtId="164" fontId="29" fillId="0" borderId="0" xfId="0" applyNumberFormat="1" applyFont="1" applyAlignment="1">
      <alignment horizontal="right" wrapText="1" indent="1"/>
    </xf>
    <xf numFmtId="164" fontId="29" fillId="0" borderId="0" xfId="0" applyNumberFormat="1" applyFont="1" applyAlignment="1">
      <alignment horizontal="right" wrapText="1" indent="2"/>
    </xf>
    <xf numFmtId="166" fontId="2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6" fontId="6" fillId="0" borderId="10" xfId="4" applyNumberFormat="1" applyFont="1" applyBorder="1" applyAlignment="1">
      <alignment horizontal="right" vertical="center" indent="1"/>
    </xf>
    <xf numFmtId="166" fontId="6" fillId="0" borderId="44" xfId="4" applyNumberFormat="1" applyFont="1" applyBorder="1" applyAlignment="1">
      <alignment horizontal="right" vertical="center" inden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17" fillId="2" borderId="36" xfId="0" applyFont="1" applyFill="1" applyBorder="1"/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/>
    <xf numFmtId="167" fontId="3" fillId="0" borderId="19" xfId="3" applyNumberFormat="1" applyFont="1" applyBorder="1" applyAlignment="1">
      <alignment horizontal="right" vertical="center" wrapText="1"/>
    </xf>
    <xf numFmtId="0" fontId="27" fillId="0" borderId="44" xfId="0" applyFont="1" applyBorder="1"/>
    <xf numFmtId="166" fontId="11" fillId="0" borderId="24" xfId="0" applyNumberFormat="1" applyFont="1" applyBorder="1" applyAlignment="1">
      <alignment horizontal="right" vertical="center" wrapText="1"/>
    </xf>
    <xf numFmtId="166" fontId="11" fillId="0" borderId="13" xfId="0" applyNumberFormat="1" applyFont="1" applyBorder="1" applyAlignment="1">
      <alignment horizontal="right" vertical="center" wrapText="1"/>
    </xf>
    <xf numFmtId="167" fontId="11" fillId="0" borderId="20" xfId="3" applyNumberFormat="1" applyFont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1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61" zoomScaleNormal="61" zoomScalePageLayoutView="75" workbookViewId="0">
      <selection activeCell="S91" sqref="S91"/>
    </sheetView>
  </sheetViews>
  <sheetFormatPr defaultRowHeight="15" x14ac:dyDescent="0.25"/>
  <cols>
    <col min="1" max="1" width="38" customWidth="1"/>
    <col min="2" max="2" width="12" style="5" customWidth="1"/>
    <col min="3" max="3" width="10.28515625" style="5" customWidth="1"/>
    <col min="4" max="4" width="9.5703125" style="6" customWidth="1"/>
    <col min="5" max="5" width="11.28515625" customWidth="1"/>
    <col min="6" max="6" width="10.5703125" customWidth="1"/>
    <col min="7" max="7" width="48.7109375" style="31" hidden="1" customWidth="1"/>
    <col min="8" max="8" width="13.5703125" hidden="1" customWidth="1"/>
    <col min="9" max="9" width="10.5703125" hidden="1" customWidth="1"/>
    <col min="10" max="10" width="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3" hidden="1" customWidth="1"/>
  </cols>
  <sheetData>
    <row r="1" spans="1:15" ht="18" customHeight="1" x14ac:dyDescent="0.25">
      <c r="A1" s="137" t="s">
        <v>281</v>
      </c>
      <c r="B1" s="137"/>
      <c r="C1" s="137"/>
      <c r="D1" s="137"/>
      <c r="E1" s="137"/>
      <c r="F1" s="137"/>
      <c r="G1" s="139" t="s">
        <v>186</v>
      </c>
      <c r="H1" s="140"/>
      <c r="I1" s="140"/>
      <c r="J1" s="140"/>
      <c r="K1" s="140"/>
      <c r="L1" s="140"/>
      <c r="M1" s="140"/>
      <c r="N1" s="140"/>
      <c r="O1" s="140"/>
    </row>
    <row r="2" spans="1:15" s="1" customFormat="1" ht="18" customHeight="1" thickBot="1" x14ac:dyDescent="0.3">
      <c r="E2"/>
      <c r="F2"/>
      <c r="G2" s="138" t="s">
        <v>98</v>
      </c>
      <c r="H2" s="138"/>
      <c r="I2" s="138"/>
      <c r="J2" s="138"/>
      <c r="K2" s="136" t="s">
        <v>279</v>
      </c>
      <c r="L2" s="136"/>
      <c r="M2" s="136" t="s">
        <v>275</v>
      </c>
      <c r="N2" s="136"/>
      <c r="O2" s="136"/>
    </row>
    <row r="3" spans="1:15" s="3" customFormat="1" ht="51" customHeight="1" thickBot="1" x14ac:dyDescent="0.25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184</v>
      </c>
      <c r="F3" s="26" t="s">
        <v>181</v>
      </c>
      <c r="G3" s="123"/>
      <c r="H3" s="55" t="s">
        <v>93</v>
      </c>
      <c r="I3" s="55" t="s">
        <v>182</v>
      </c>
      <c r="J3" s="122" t="s">
        <v>185</v>
      </c>
      <c r="K3" s="54" t="s">
        <v>187</v>
      </c>
      <c r="L3" s="55" t="s">
        <v>188</v>
      </c>
      <c r="M3" s="53" t="s">
        <v>93</v>
      </c>
      <c r="N3" s="53"/>
      <c r="O3" s="49" t="s">
        <v>274</v>
      </c>
    </row>
    <row r="4" spans="1:15" s="4" customFormat="1" ht="31.5" customHeight="1" thickBot="1" x14ac:dyDescent="0.2">
      <c r="A4" s="8" t="s">
        <v>94</v>
      </c>
      <c r="B4" s="21">
        <f>H4</f>
        <v>79138.674400000004</v>
      </c>
      <c r="C4" s="22">
        <f>I4</f>
        <v>126.50982574506247</v>
      </c>
      <c r="D4" s="23">
        <f t="shared" ref="D4:D35" si="0">B4/K4</f>
        <v>0.54399030528973713</v>
      </c>
      <c r="E4" s="24">
        <f t="shared" ref="E4:E66" si="1">J4/B4</f>
        <v>0.62054816273243008</v>
      </c>
      <c r="F4" s="129">
        <f>B4/M4</f>
        <v>0.7609487923076923</v>
      </c>
      <c r="G4" s="124" t="s">
        <v>94</v>
      </c>
      <c r="H4" s="106">
        <v>79138.674400000004</v>
      </c>
      <c r="I4" s="106">
        <v>126.50982574506247</v>
      </c>
      <c r="J4" s="107">
        <v>49109.358999999997</v>
      </c>
      <c r="K4" s="84">
        <f>L4/1000</f>
        <v>145478.09700000001</v>
      </c>
      <c r="L4" s="61">
        <v>145478097</v>
      </c>
      <c r="M4" s="64">
        <v>104000</v>
      </c>
      <c r="N4" s="65" t="s">
        <v>189</v>
      </c>
      <c r="O4" s="99">
        <f>O5+O24+O37+O46+O54+O75+O83+O94</f>
        <v>103.96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25815.74</v>
      </c>
      <c r="C5" s="18">
        <f t="shared" ref="C5:C68" si="3">I5</f>
        <v>128.00875799759083</v>
      </c>
      <c r="D5" s="19">
        <f t="shared" si="0"/>
        <v>0.66047778895925657</v>
      </c>
      <c r="E5" s="20">
        <f t="shared" si="1"/>
        <v>0.59804960074745095</v>
      </c>
      <c r="F5" s="100">
        <f>B5/M5</f>
        <v>0.8098039461714609</v>
      </c>
      <c r="G5" s="124" t="s">
        <v>146</v>
      </c>
      <c r="H5" s="108">
        <v>25815.74</v>
      </c>
      <c r="I5" s="108">
        <v>128.00875799759083</v>
      </c>
      <c r="J5" s="107">
        <v>15439.093000000001</v>
      </c>
      <c r="K5" s="86">
        <f t="shared" ref="K5:K68" si="4">L5/1000</f>
        <v>39086.462</v>
      </c>
      <c r="L5" s="61">
        <v>39086462</v>
      </c>
      <c r="M5" s="68">
        <f>SUM(M6:M23)</f>
        <v>31879</v>
      </c>
      <c r="N5" s="57" t="s">
        <v>11</v>
      </c>
      <c r="O5" s="98">
        <f>SUM(O6:O23)</f>
        <v>31.878999999999994</v>
      </c>
    </row>
    <row r="6" spans="1:15" s="1" customFormat="1" ht="20.100000000000001" customHeight="1" x14ac:dyDescent="0.25">
      <c r="A6" s="7" t="s">
        <v>41</v>
      </c>
      <c r="B6" s="40">
        <f t="shared" si="2"/>
        <v>642.64800000000002</v>
      </c>
      <c r="C6" s="134">
        <f t="shared" si="3"/>
        <v>84.679838980650004</v>
      </c>
      <c r="D6" s="39">
        <f t="shared" si="0"/>
        <v>0.41997043566227649</v>
      </c>
      <c r="E6" s="41">
        <f t="shared" si="1"/>
        <v>0.78685065541322774</v>
      </c>
      <c r="F6" s="101">
        <f>B6/M6</f>
        <v>0.37647803163444643</v>
      </c>
      <c r="G6" s="125" t="s">
        <v>147</v>
      </c>
      <c r="H6" s="109">
        <v>642.64800000000002</v>
      </c>
      <c r="I6" s="109">
        <v>84.679838980650004</v>
      </c>
      <c r="J6" s="110">
        <v>505.66800000000001</v>
      </c>
      <c r="K6" s="87">
        <f t="shared" si="4"/>
        <v>1530.222</v>
      </c>
      <c r="L6" s="62">
        <v>1530222</v>
      </c>
      <c r="M6" s="32">
        <f>O6*1000</f>
        <v>1707</v>
      </c>
      <c r="N6" s="58" t="s">
        <v>190</v>
      </c>
      <c r="O6" s="50">
        <v>1.7070000000000001</v>
      </c>
    </row>
    <row r="7" spans="1:15" s="1" customFormat="1" ht="20.100000000000001" customHeight="1" x14ac:dyDescent="0.25">
      <c r="A7" s="7" t="s">
        <v>42</v>
      </c>
      <c r="B7" s="40">
        <f t="shared" si="2"/>
        <v>459.89699999999999</v>
      </c>
      <c r="C7" s="38">
        <f t="shared" si="3"/>
        <v>130.59542132135374</v>
      </c>
      <c r="D7" s="39">
        <f t="shared" si="0"/>
        <v>0.39381284220153001</v>
      </c>
      <c r="E7" s="41">
        <f t="shared" si="1"/>
        <v>0.6076404064388331</v>
      </c>
      <c r="F7" s="101">
        <f t="shared" ref="F7:F68" si="5">B7/M7</f>
        <v>0.62741746248294683</v>
      </c>
      <c r="G7" s="125" t="s">
        <v>148</v>
      </c>
      <c r="H7" s="109">
        <v>459.89699999999999</v>
      </c>
      <c r="I7" s="109">
        <v>130.59542132135374</v>
      </c>
      <c r="J7" s="110">
        <v>279.452</v>
      </c>
      <c r="K7" s="87">
        <f t="shared" si="4"/>
        <v>1167.806</v>
      </c>
      <c r="L7" s="62">
        <v>1167806</v>
      </c>
      <c r="M7" s="32">
        <f t="shared" ref="M7:M68" si="6">O7*1000</f>
        <v>733</v>
      </c>
      <c r="N7" s="58" t="s">
        <v>191</v>
      </c>
      <c r="O7" s="50">
        <v>0.73299999999999998</v>
      </c>
    </row>
    <row r="8" spans="1:15" s="1" customFormat="1" ht="20.100000000000001" customHeight="1" x14ac:dyDescent="0.25">
      <c r="A8" s="7" t="s">
        <v>43</v>
      </c>
      <c r="B8" s="40">
        <f t="shared" si="2"/>
        <v>936.66700000000003</v>
      </c>
      <c r="C8" s="38">
        <f t="shared" si="3"/>
        <v>158.72591151570199</v>
      </c>
      <c r="D8" s="39">
        <f t="shared" si="0"/>
        <v>0.7084337367622523</v>
      </c>
      <c r="E8" s="41">
        <f t="shared" si="1"/>
        <v>0.71138942655180548</v>
      </c>
      <c r="F8" s="133">
        <f t="shared" si="5"/>
        <v>1.0259222343921139</v>
      </c>
      <c r="G8" s="125" t="s">
        <v>149</v>
      </c>
      <c r="H8" s="109">
        <v>936.66700000000003</v>
      </c>
      <c r="I8" s="109">
        <v>158.72591151570199</v>
      </c>
      <c r="J8" s="110">
        <v>666.33500000000004</v>
      </c>
      <c r="K8" s="87">
        <f t="shared" si="4"/>
        <v>1322.1659999999999</v>
      </c>
      <c r="L8" s="62">
        <v>1322166</v>
      </c>
      <c r="M8" s="32">
        <f t="shared" si="6"/>
        <v>913</v>
      </c>
      <c r="N8" s="58" t="s">
        <v>192</v>
      </c>
      <c r="O8" s="50">
        <v>0.91300000000000003</v>
      </c>
    </row>
    <row r="9" spans="1:15" s="1" customFormat="1" ht="20.100000000000001" customHeight="1" x14ac:dyDescent="0.25">
      <c r="A9" s="7" t="s">
        <v>44</v>
      </c>
      <c r="B9" s="80">
        <f t="shared" si="2"/>
        <v>1363.0409999999999</v>
      </c>
      <c r="C9" s="38">
        <f t="shared" si="3"/>
        <v>133.31726010461617</v>
      </c>
      <c r="D9" s="39">
        <f t="shared" si="0"/>
        <v>0.59645420174686248</v>
      </c>
      <c r="E9" s="41">
        <f t="shared" si="1"/>
        <v>0.57598047307454436</v>
      </c>
      <c r="F9" s="101">
        <f t="shared" si="5"/>
        <v>0.61536839729119641</v>
      </c>
      <c r="G9" s="125" t="s">
        <v>150</v>
      </c>
      <c r="H9" s="109">
        <v>1363.0409999999999</v>
      </c>
      <c r="I9" s="109">
        <v>133.31726010461617</v>
      </c>
      <c r="J9" s="110">
        <v>785.08500000000004</v>
      </c>
      <c r="K9" s="87">
        <f t="shared" si="4"/>
        <v>2285.2399999999998</v>
      </c>
      <c r="L9" s="62">
        <v>2285240</v>
      </c>
      <c r="M9" s="32">
        <f t="shared" si="6"/>
        <v>2215</v>
      </c>
      <c r="N9" s="58" t="s">
        <v>193</v>
      </c>
      <c r="O9" s="50">
        <v>2.2149999999999999</v>
      </c>
    </row>
    <row r="10" spans="1:15" s="1" customFormat="1" ht="20.100000000000001" customHeight="1" x14ac:dyDescent="0.25">
      <c r="A10" s="7" t="s">
        <v>45</v>
      </c>
      <c r="B10" s="40">
        <f t="shared" si="2"/>
        <v>325.89699999999999</v>
      </c>
      <c r="C10" s="38">
        <f t="shared" si="3"/>
        <v>170.08084002651177</v>
      </c>
      <c r="D10" s="39">
        <f t="shared" si="0"/>
        <v>0.33386160238653312</v>
      </c>
      <c r="E10" s="41">
        <f t="shared" si="1"/>
        <v>0.69843539523223597</v>
      </c>
      <c r="F10" s="101">
        <f t="shared" si="5"/>
        <v>0.73071076233183851</v>
      </c>
      <c r="G10" s="125" t="s">
        <v>151</v>
      </c>
      <c r="H10" s="109">
        <v>325.89699999999999</v>
      </c>
      <c r="I10" s="109">
        <v>170.08084002651177</v>
      </c>
      <c r="J10" s="110">
        <v>227.61799999999999</v>
      </c>
      <c r="K10" s="87">
        <f t="shared" si="4"/>
        <v>976.14400000000001</v>
      </c>
      <c r="L10" s="62">
        <v>976144</v>
      </c>
      <c r="M10" s="32">
        <f t="shared" si="6"/>
        <v>446</v>
      </c>
      <c r="N10" s="58" t="s">
        <v>194</v>
      </c>
      <c r="O10" s="50">
        <v>0.44600000000000001</v>
      </c>
    </row>
    <row r="11" spans="1:15" s="1" customFormat="1" ht="20.100000000000001" customHeight="1" x14ac:dyDescent="0.25">
      <c r="A11" s="7" t="s">
        <v>46</v>
      </c>
      <c r="B11" s="40">
        <f t="shared" si="2"/>
        <v>755.60199999999998</v>
      </c>
      <c r="C11" s="38">
        <f t="shared" si="3"/>
        <v>141.5676950719359</v>
      </c>
      <c r="D11" s="39">
        <f t="shared" si="0"/>
        <v>0.74102747168686278</v>
      </c>
      <c r="E11" s="41">
        <f t="shared" si="1"/>
        <v>0.79561726940902744</v>
      </c>
      <c r="F11" s="101">
        <f t="shared" si="5"/>
        <v>0.65250604490500863</v>
      </c>
      <c r="G11" s="125" t="s">
        <v>152</v>
      </c>
      <c r="H11" s="109">
        <v>755.60199999999998</v>
      </c>
      <c r="I11" s="109">
        <v>141.5676950719359</v>
      </c>
      <c r="J11" s="110">
        <v>601.16999999999996</v>
      </c>
      <c r="K11" s="87">
        <f t="shared" si="4"/>
        <v>1019.668</v>
      </c>
      <c r="L11" s="62">
        <v>1019668</v>
      </c>
      <c r="M11" s="32">
        <f t="shared" si="6"/>
        <v>1158</v>
      </c>
      <c r="N11" s="58" t="s">
        <v>195</v>
      </c>
      <c r="O11" s="50">
        <v>1.1579999999999999</v>
      </c>
    </row>
    <row r="12" spans="1:15" s="1" customFormat="1" ht="20.100000000000001" customHeight="1" x14ac:dyDescent="0.25">
      <c r="A12" s="7" t="s">
        <v>47</v>
      </c>
      <c r="B12" s="40">
        <f t="shared" si="2"/>
        <v>295.142</v>
      </c>
      <c r="C12" s="38">
        <f t="shared" si="3"/>
        <v>101.9263444350817</v>
      </c>
      <c r="D12" s="39">
        <f t="shared" si="0"/>
        <v>0.47553080762674449</v>
      </c>
      <c r="E12" s="41">
        <f t="shared" si="1"/>
        <v>0.58963481984942845</v>
      </c>
      <c r="F12" s="101">
        <f t="shared" si="5"/>
        <v>0.72516461916461916</v>
      </c>
      <c r="G12" s="125" t="s">
        <v>153</v>
      </c>
      <c r="H12" s="109">
        <v>295.142</v>
      </c>
      <c r="I12" s="109">
        <v>101.9263444350817</v>
      </c>
      <c r="J12" s="110">
        <v>174.02600000000001</v>
      </c>
      <c r="K12" s="87">
        <f t="shared" si="4"/>
        <v>620.65800000000002</v>
      </c>
      <c r="L12" s="62">
        <v>620658</v>
      </c>
      <c r="M12" s="32">
        <f t="shared" si="6"/>
        <v>407</v>
      </c>
      <c r="N12" s="58" t="s">
        <v>196</v>
      </c>
      <c r="O12" s="50">
        <v>0.40699999999999997</v>
      </c>
    </row>
    <row r="13" spans="1:15" s="1" customFormat="1" ht="20.100000000000001" customHeight="1" x14ac:dyDescent="0.25">
      <c r="A13" s="7" t="s">
        <v>48</v>
      </c>
      <c r="B13" s="40">
        <f t="shared" si="2"/>
        <v>375.24099999999999</v>
      </c>
      <c r="C13" s="38">
        <f t="shared" si="3"/>
        <v>101.5724138677754</v>
      </c>
      <c r="D13" s="39">
        <f t="shared" si="0"/>
        <v>0.34683359444683221</v>
      </c>
      <c r="E13" s="41">
        <f t="shared" si="1"/>
        <v>0.77330835383127117</v>
      </c>
      <c r="F13" s="101">
        <f t="shared" si="5"/>
        <v>0.48418193548387095</v>
      </c>
      <c r="G13" s="125" t="s">
        <v>154</v>
      </c>
      <c r="H13" s="109">
        <v>375.24099999999999</v>
      </c>
      <c r="I13" s="109">
        <v>101.5724138677754</v>
      </c>
      <c r="J13" s="110">
        <v>290.17700000000002</v>
      </c>
      <c r="K13" s="87">
        <f t="shared" si="4"/>
        <v>1081.905</v>
      </c>
      <c r="L13" s="62">
        <v>1081905</v>
      </c>
      <c r="M13" s="32">
        <f t="shared" si="6"/>
        <v>775</v>
      </c>
      <c r="N13" s="58" t="s">
        <v>197</v>
      </c>
      <c r="O13" s="50">
        <v>0.77500000000000002</v>
      </c>
    </row>
    <row r="14" spans="1:15" s="1" customFormat="1" ht="20.100000000000001" customHeight="1" x14ac:dyDescent="0.25">
      <c r="A14" s="7" t="s">
        <v>49</v>
      </c>
      <c r="B14" s="40">
        <f t="shared" si="2"/>
        <v>559.89200000000005</v>
      </c>
      <c r="C14" s="134">
        <f t="shared" si="3"/>
        <v>67.212715257228268</v>
      </c>
      <c r="D14" s="39">
        <f t="shared" si="0"/>
        <v>0.50278380436500525</v>
      </c>
      <c r="E14" s="81">
        <f t="shared" si="1"/>
        <v>0.81671286605273874</v>
      </c>
      <c r="F14" s="101">
        <f t="shared" si="5"/>
        <v>0.39345888966971193</v>
      </c>
      <c r="G14" s="125" t="s">
        <v>155</v>
      </c>
      <c r="H14" s="109">
        <v>559.89200000000005</v>
      </c>
      <c r="I14" s="109">
        <v>67.212715257228268</v>
      </c>
      <c r="J14" s="110">
        <v>457.27100000000002</v>
      </c>
      <c r="K14" s="87">
        <f t="shared" si="4"/>
        <v>1113.5840000000001</v>
      </c>
      <c r="L14" s="62">
        <v>1113584</v>
      </c>
      <c r="M14" s="32">
        <f t="shared" si="6"/>
        <v>1423</v>
      </c>
      <c r="N14" s="58" t="s">
        <v>198</v>
      </c>
      <c r="O14" s="50">
        <v>1.423</v>
      </c>
    </row>
    <row r="15" spans="1:15" s="1" customFormat="1" ht="20.100000000000001" customHeight="1" x14ac:dyDescent="0.25">
      <c r="A15" s="13" t="s">
        <v>50</v>
      </c>
      <c r="B15" s="80">
        <f t="shared" si="2"/>
        <v>11588.423000000001</v>
      </c>
      <c r="C15" s="38">
        <f t="shared" si="3"/>
        <v>162.41216426631146</v>
      </c>
      <c r="D15" s="82">
        <f t="shared" si="0"/>
        <v>1.4922154727876344</v>
      </c>
      <c r="E15" s="41">
        <f t="shared" si="1"/>
        <v>0.72574559972482877</v>
      </c>
      <c r="F15" s="101">
        <f t="shared" si="5"/>
        <v>0.97242787614332471</v>
      </c>
      <c r="G15" s="125" t="s">
        <v>156</v>
      </c>
      <c r="H15" s="109">
        <v>11588.423000000001</v>
      </c>
      <c r="I15" s="109">
        <v>162.41216426631146</v>
      </c>
      <c r="J15" s="110">
        <v>8410.2469999999994</v>
      </c>
      <c r="K15" s="87">
        <f t="shared" si="4"/>
        <v>7765.9179999999997</v>
      </c>
      <c r="L15" s="62">
        <v>7765918</v>
      </c>
      <c r="M15" s="32">
        <f t="shared" si="6"/>
        <v>11917</v>
      </c>
      <c r="N15" s="58" t="s">
        <v>199</v>
      </c>
      <c r="O15" s="50">
        <v>11.917</v>
      </c>
    </row>
    <row r="16" spans="1:15" s="1" customFormat="1" ht="20.100000000000001" customHeight="1" x14ac:dyDescent="0.25">
      <c r="A16" s="7" t="s">
        <v>51</v>
      </c>
      <c r="B16" s="40">
        <f t="shared" si="2"/>
        <v>311.46300000000002</v>
      </c>
      <c r="C16" s="38">
        <f t="shared" si="3"/>
        <v>130.58040767727925</v>
      </c>
      <c r="D16" s="39">
        <f t="shared" si="0"/>
        <v>0.43680815883474072</v>
      </c>
      <c r="E16" s="41">
        <f t="shared" si="1"/>
        <v>0.51891878007981684</v>
      </c>
      <c r="F16" s="101">
        <f t="shared" si="5"/>
        <v>0.88735897435897437</v>
      </c>
      <c r="G16" s="125" t="s">
        <v>157</v>
      </c>
      <c r="H16" s="109">
        <v>311.46300000000002</v>
      </c>
      <c r="I16" s="109">
        <v>130.58040767727925</v>
      </c>
      <c r="J16" s="110">
        <v>161.624</v>
      </c>
      <c r="K16" s="87">
        <f t="shared" si="4"/>
        <v>713.04300000000001</v>
      </c>
      <c r="L16" s="62">
        <v>713043</v>
      </c>
      <c r="M16" s="32">
        <f t="shared" si="6"/>
        <v>351</v>
      </c>
      <c r="N16" s="58" t="s">
        <v>200</v>
      </c>
      <c r="O16" s="50">
        <v>0.35099999999999998</v>
      </c>
    </row>
    <row r="17" spans="1:15" s="1" customFormat="1" ht="20.100000000000001" customHeight="1" x14ac:dyDescent="0.25">
      <c r="A17" s="7" t="s">
        <v>52</v>
      </c>
      <c r="B17" s="40">
        <f t="shared" si="2"/>
        <v>651.95699999999999</v>
      </c>
      <c r="C17" s="38">
        <f t="shared" si="3"/>
        <v>124.64453888994041</v>
      </c>
      <c r="D17" s="39">
        <f t="shared" si="0"/>
        <v>0.60152846284578632</v>
      </c>
      <c r="E17" s="41">
        <f t="shared" si="1"/>
        <v>0.51150305925084016</v>
      </c>
      <c r="F17" s="101">
        <f t="shared" si="5"/>
        <v>0.69728021390374328</v>
      </c>
      <c r="G17" s="125" t="s">
        <v>158</v>
      </c>
      <c r="H17" s="109">
        <v>651.95699999999999</v>
      </c>
      <c r="I17" s="109">
        <v>124.64453888994041</v>
      </c>
      <c r="J17" s="110">
        <v>333.47800000000001</v>
      </c>
      <c r="K17" s="87">
        <f t="shared" si="4"/>
        <v>1083.8340000000001</v>
      </c>
      <c r="L17" s="62">
        <v>1083834</v>
      </c>
      <c r="M17" s="32">
        <f t="shared" si="6"/>
        <v>935</v>
      </c>
      <c r="N17" s="58" t="s">
        <v>201</v>
      </c>
      <c r="O17" s="50">
        <v>0.93500000000000005</v>
      </c>
    </row>
    <row r="18" spans="1:15" s="1" customFormat="1" ht="20.100000000000001" customHeight="1" x14ac:dyDescent="0.25">
      <c r="A18" s="7" t="s">
        <v>53</v>
      </c>
      <c r="B18" s="40">
        <f t="shared" si="2"/>
        <v>432.80399999999997</v>
      </c>
      <c r="C18" s="38">
        <f t="shared" si="3"/>
        <v>132.89812261642297</v>
      </c>
      <c r="D18" s="39">
        <f t="shared" si="0"/>
        <v>0.47631069521129488</v>
      </c>
      <c r="E18" s="41">
        <f t="shared" si="1"/>
        <v>0.65700871526141169</v>
      </c>
      <c r="F18" s="101">
        <f t="shared" si="5"/>
        <v>0.68050943396226415</v>
      </c>
      <c r="G18" s="125" t="s">
        <v>159</v>
      </c>
      <c r="H18" s="109">
        <v>432.80399999999997</v>
      </c>
      <c r="I18" s="109">
        <v>132.89812261642297</v>
      </c>
      <c r="J18" s="110">
        <v>284.35599999999999</v>
      </c>
      <c r="K18" s="87">
        <f t="shared" si="4"/>
        <v>908.65899999999999</v>
      </c>
      <c r="L18" s="62">
        <v>908659</v>
      </c>
      <c r="M18" s="32">
        <f t="shared" si="6"/>
        <v>636</v>
      </c>
      <c r="N18" s="58" t="s">
        <v>202</v>
      </c>
      <c r="O18" s="50">
        <v>0.63600000000000001</v>
      </c>
    </row>
    <row r="19" spans="1:15" s="1" customFormat="1" ht="20.100000000000001" customHeight="1" x14ac:dyDescent="0.25">
      <c r="A19" s="7" t="s">
        <v>54</v>
      </c>
      <c r="B19" s="40">
        <f t="shared" si="2"/>
        <v>314.73599999999999</v>
      </c>
      <c r="C19" s="38">
        <f t="shared" si="3"/>
        <v>99.95204628962135</v>
      </c>
      <c r="D19" s="39">
        <f t="shared" si="0"/>
        <v>0.32132181185579639</v>
      </c>
      <c r="E19" s="41">
        <f t="shared" si="1"/>
        <v>0.60394108077881148</v>
      </c>
      <c r="F19" s="101">
        <f t="shared" si="5"/>
        <v>0.28560435571687837</v>
      </c>
      <c r="G19" s="125" t="s">
        <v>160</v>
      </c>
      <c r="H19" s="109">
        <v>314.73599999999999</v>
      </c>
      <c r="I19" s="109">
        <v>99.95204628962135</v>
      </c>
      <c r="J19" s="110">
        <v>190.08199999999999</v>
      </c>
      <c r="K19" s="87">
        <f t="shared" si="4"/>
        <v>979.50400000000002</v>
      </c>
      <c r="L19" s="62">
        <v>979504</v>
      </c>
      <c r="M19" s="32">
        <f t="shared" si="6"/>
        <v>1102</v>
      </c>
      <c r="N19" s="58" t="s">
        <v>203</v>
      </c>
      <c r="O19" s="50">
        <v>1.1020000000000001</v>
      </c>
    </row>
    <row r="20" spans="1:15" s="1" customFormat="1" ht="20.100000000000001" customHeight="1" x14ac:dyDescent="0.25">
      <c r="A20" s="7" t="s">
        <v>55</v>
      </c>
      <c r="B20" s="40">
        <f t="shared" si="2"/>
        <v>672.12900000000002</v>
      </c>
      <c r="C20" s="38">
        <f t="shared" si="3"/>
        <v>162.03454144829149</v>
      </c>
      <c r="D20" s="39">
        <f t="shared" si="0"/>
        <v>0.54702538784957733</v>
      </c>
      <c r="E20" s="41">
        <f t="shared" si="1"/>
        <v>0.61566008906028458</v>
      </c>
      <c r="F20" s="101">
        <f t="shared" si="5"/>
        <v>0.87516796875000002</v>
      </c>
      <c r="G20" s="125" t="s">
        <v>161</v>
      </c>
      <c r="H20" s="109">
        <v>672.12900000000002</v>
      </c>
      <c r="I20" s="109">
        <v>162.03454144829149</v>
      </c>
      <c r="J20" s="110">
        <v>413.803</v>
      </c>
      <c r="K20" s="87">
        <f t="shared" si="4"/>
        <v>1228.6980000000001</v>
      </c>
      <c r="L20" s="62">
        <v>1228698</v>
      </c>
      <c r="M20" s="32">
        <f t="shared" si="6"/>
        <v>768</v>
      </c>
      <c r="N20" s="58" t="s">
        <v>204</v>
      </c>
      <c r="O20" s="50">
        <v>0.76800000000000002</v>
      </c>
    </row>
    <row r="21" spans="1:15" s="1" customFormat="1" ht="20.100000000000001" customHeight="1" x14ac:dyDescent="0.25">
      <c r="A21" s="7" t="s">
        <v>56</v>
      </c>
      <c r="B21" s="40">
        <f t="shared" si="2"/>
        <v>699.81200000000001</v>
      </c>
      <c r="C21" s="38">
        <f t="shared" si="3"/>
        <v>127.5713908105694</v>
      </c>
      <c r="D21" s="39">
        <f t="shared" si="0"/>
        <v>0.48905685904809559</v>
      </c>
      <c r="E21" s="41">
        <f t="shared" si="1"/>
        <v>0.70543088715254954</v>
      </c>
      <c r="F21" s="101">
        <f t="shared" si="5"/>
        <v>0.76482185792349733</v>
      </c>
      <c r="G21" s="125" t="s">
        <v>162</v>
      </c>
      <c r="H21" s="109">
        <v>699.81200000000001</v>
      </c>
      <c r="I21" s="109">
        <v>127.5713908105694</v>
      </c>
      <c r="J21" s="110">
        <v>493.66899999999998</v>
      </c>
      <c r="K21" s="87">
        <f t="shared" si="4"/>
        <v>1430.942</v>
      </c>
      <c r="L21" s="62">
        <v>1430942</v>
      </c>
      <c r="M21" s="32">
        <f t="shared" si="6"/>
        <v>915</v>
      </c>
      <c r="N21" s="58" t="s">
        <v>205</v>
      </c>
      <c r="O21" s="50">
        <v>0.91500000000000004</v>
      </c>
    </row>
    <row r="22" spans="1:15" s="1" customFormat="1" ht="20.100000000000001" customHeight="1" x14ac:dyDescent="0.25">
      <c r="A22" s="7" t="s">
        <v>57</v>
      </c>
      <c r="B22" s="40">
        <f t="shared" si="2"/>
        <v>678.44500000000005</v>
      </c>
      <c r="C22" s="38">
        <f t="shared" si="3"/>
        <v>113.9764804703906</v>
      </c>
      <c r="D22" s="39">
        <f t="shared" si="0"/>
        <v>0.55335292994970897</v>
      </c>
      <c r="E22" s="41">
        <f t="shared" si="1"/>
        <v>0.66891347124674805</v>
      </c>
      <c r="F22" s="101">
        <f t="shared" si="5"/>
        <v>0.68529797979797979</v>
      </c>
      <c r="G22" s="125" t="s">
        <v>163</v>
      </c>
      <c r="H22" s="109">
        <v>678.44500000000005</v>
      </c>
      <c r="I22" s="109">
        <v>113.9764804703906</v>
      </c>
      <c r="J22" s="110">
        <v>453.82100000000003</v>
      </c>
      <c r="K22" s="87">
        <f t="shared" si="4"/>
        <v>1226.0619999999999</v>
      </c>
      <c r="L22" s="62">
        <v>1226062</v>
      </c>
      <c r="M22" s="32">
        <f t="shared" si="6"/>
        <v>990</v>
      </c>
      <c r="N22" s="58" t="s">
        <v>206</v>
      </c>
      <c r="O22" s="50">
        <v>0.99</v>
      </c>
    </row>
    <row r="23" spans="1:15" s="1" customFormat="1" ht="20.100000000000001" customHeight="1" thickBot="1" x14ac:dyDescent="0.3">
      <c r="A23" s="14" t="s">
        <v>0</v>
      </c>
      <c r="B23" s="131">
        <f t="shared" si="2"/>
        <v>4751.9440000000004</v>
      </c>
      <c r="C23" s="135">
        <f t="shared" si="3"/>
        <v>92.625576187773277</v>
      </c>
      <c r="D23" s="43">
        <f t="shared" si="0"/>
        <v>0.37617084753984775</v>
      </c>
      <c r="E23" s="44">
        <f t="shared" si="1"/>
        <v>0.14966737823509704</v>
      </c>
      <c r="F23" s="133">
        <f t="shared" si="5"/>
        <v>1.0588110516934048</v>
      </c>
      <c r="G23" s="125" t="s">
        <v>0</v>
      </c>
      <c r="H23" s="109">
        <v>4751.9440000000004</v>
      </c>
      <c r="I23" s="109">
        <v>92.625576187773277</v>
      </c>
      <c r="J23" s="110">
        <v>711.21100000000001</v>
      </c>
      <c r="K23" s="88">
        <f t="shared" si="4"/>
        <v>12632.409</v>
      </c>
      <c r="L23" s="62">
        <v>12632409</v>
      </c>
      <c r="M23" s="60">
        <f t="shared" si="6"/>
        <v>4488</v>
      </c>
      <c r="N23" s="59" t="s">
        <v>207</v>
      </c>
      <c r="O23" s="52">
        <v>4.4880000000000004</v>
      </c>
    </row>
    <row r="24" spans="1:15" s="1" customFormat="1" ht="20.100000000000001" customHeight="1" x14ac:dyDescent="0.25">
      <c r="A24" s="9" t="s">
        <v>12</v>
      </c>
      <c r="B24" s="17">
        <f t="shared" si="2"/>
        <v>8639.08</v>
      </c>
      <c r="C24" s="18">
        <f t="shared" si="3"/>
        <v>114.85957187916975</v>
      </c>
      <c r="D24" s="19">
        <f t="shared" si="0"/>
        <v>0.62195804748593841</v>
      </c>
      <c r="E24" s="20">
        <f t="shared" si="1"/>
        <v>0.47780029817989877</v>
      </c>
      <c r="F24" s="100">
        <f t="shared" si="5"/>
        <v>0.73486560054440286</v>
      </c>
      <c r="G24" s="124" t="s">
        <v>164</v>
      </c>
      <c r="H24" s="108">
        <v>8639.08</v>
      </c>
      <c r="I24" s="108">
        <v>114.85957187916975</v>
      </c>
      <c r="J24" s="107">
        <v>4127.7550000000001</v>
      </c>
      <c r="K24" s="89">
        <f t="shared" si="4"/>
        <v>13890.133</v>
      </c>
      <c r="L24" s="61">
        <v>13890133</v>
      </c>
      <c r="M24" s="66">
        <f>M25+M26+M27+M30+M31+M32+M33+M34+M35+M36</f>
        <v>11756</v>
      </c>
      <c r="N24" s="67" t="s">
        <v>12</v>
      </c>
      <c r="O24" s="50">
        <f>O25+O26+O27+O30+O31+O32+O33+O34+O35+O36</f>
        <v>11.756</v>
      </c>
    </row>
    <row r="25" spans="1:15" s="1" customFormat="1" ht="20.100000000000001" customHeight="1" x14ac:dyDescent="0.25">
      <c r="A25" s="7" t="s">
        <v>23</v>
      </c>
      <c r="B25" s="40">
        <f t="shared" si="2"/>
        <v>259.04500000000002</v>
      </c>
      <c r="C25" s="38">
        <f t="shared" si="3"/>
        <v>142.72215886238794</v>
      </c>
      <c r="D25" s="39">
        <f t="shared" si="0"/>
        <v>0.42998018119105402</v>
      </c>
      <c r="E25" s="41">
        <f t="shared" si="1"/>
        <v>0.59567642687563926</v>
      </c>
      <c r="F25" s="101">
        <f t="shared" si="5"/>
        <v>0.88714041095890417</v>
      </c>
      <c r="G25" s="125" t="s">
        <v>165</v>
      </c>
      <c r="H25" s="109">
        <v>259.04500000000002</v>
      </c>
      <c r="I25" s="109">
        <v>142.72215886238794</v>
      </c>
      <c r="J25" s="110">
        <v>154.30699999999999</v>
      </c>
      <c r="K25" s="87">
        <f t="shared" si="4"/>
        <v>602.45799999999997</v>
      </c>
      <c r="L25" s="62">
        <v>602458</v>
      </c>
      <c r="M25" s="32">
        <f t="shared" si="6"/>
        <v>292</v>
      </c>
      <c r="N25" s="58" t="s">
        <v>208</v>
      </c>
      <c r="O25" s="50">
        <v>0.29199999999999998</v>
      </c>
    </row>
    <row r="26" spans="1:15" s="1" customFormat="1" ht="20.100000000000001" customHeight="1" x14ac:dyDescent="0.25">
      <c r="A26" s="7" t="s">
        <v>96</v>
      </c>
      <c r="B26" s="40">
        <f t="shared" si="2"/>
        <v>159.24199999999999</v>
      </c>
      <c r="C26" s="38">
        <f t="shared" si="3"/>
        <v>146.86563309876692</v>
      </c>
      <c r="D26" s="39">
        <f t="shared" si="0"/>
        <v>0.19825748747522434</v>
      </c>
      <c r="E26" s="41">
        <f t="shared" si="1"/>
        <v>0.66920159254468048</v>
      </c>
      <c r="F26" s="101">
        <f t="shared" si="5"/>
        <v>0.54348805460750849</v>
      </c>
      <c r="G26" s="125" t="s">
        <v>166</v>
      </c>
      <c r="H26" s="109">
        <v>159.24199999999999</v>
      </c>
      <c r="I26" s="109">
        <v>146.86563309876692</v>
      </c>
      <c r="J26" s="110">
        <v>106.565</v>
      </c>
      <c r="K26" s="87">
        <f t="shared" si="4"/>
        <v>803.20799999999997</v>
      </c>
      <c r="L26" s="62">
        <v>803208</v>
      </c>
      <c r="M26" s="32">
        <f t="shared" si="6"/>
        <v>293</v>
      </c>
      <c r="N26" s="58" t="s">
        <v>209</v>
      </c>
      <c r="O26" s="50">
        <v>0.29299999999999998</v>
      </c>
    </row>
    <row r="27" spans="1:15" s="1" customFormat="1" ht="20.100000000000001" customHeight="1" x14ac:dyDescent="0.25">
      <c r="A27" s="7" t="s">
        <v>58</v>
      </c>
      <c r="B27" s="40">
        <f t="shared" si="2"/>
        <v>314.85599999999999</v>
      </c>
      <c r="C27" s="38">
        <f t="shared" si="3"/>
        <v>106.43535405095683</v>
      </c>
      <c r="D27" s="39">
        <f t="shared" si="0"/>
        <v>0.28285009724611576</v>
      </c>
      <c r="E27" s="41">
        <f t="shared" si="1"/>
        <v>0.5408123078486673</v>
      </c>
      <c r="F27" s="101">
        <f>B27/M29</f>
        <v>0.60783011583011581</v>
      </c>
      <c r="G27" s="125" t="s">
        <v>167</v>
      </c>
      <c r="H27" s="109">
        <v>314.85599999999999</v>
      </c>
      <c r="I27" s="109">
        <v>106.43535405095683</v>
      </c>
      <c r="J27" s="110">
        <v>170.27799999999999</v>
      </c>
      <c r="K27" s="87">
        <f t="shared" si="4"/>
        <v>1113.155</v>
      </c>
      <c r="L27" s="62">
        <v>1113155</v>
      </c>
      <c r="M27" s="32">
        <f t="shared" si="6"/>
        <v>555</v>
      </c>
      <c r="N27" s="58" t="s">
        <v>210</v>
      </c>
      <c r="O27" s="50">
        <f>O28+O29</f>
        <v>0.55500000000000005</v>
      </c>
    </row>
    <row r="28" spans="1:15" s="1" customFormat="1" ht="20.100000000000001" customHeight="1" x14ac:dyDescent="0.25">
      <c r="A28" s="7" t="s">
        <v>13</v>
      </c>
      <c r="B28" s="40">
        <f t="shared" si="2"/>
        <v>32.447000000000003</v>
      </c>
      <c r="C28" s="38">
        <f t="shared" si="3"/>
        <v>276.42698926563298</v>
      </c>
      <c r="D28" s="39">
        <f t="shared" si="0"/>
        <v>0.72942472405188508</v>
      </c>
      <c r="E28" s="41">
        <f t="shared" si="1"/>
        <v>0.52873917465405118</v>
      </c>
      <c r="F28" s="101">
        <f t="shared" si="5"/>
        <v>0.87694594594594599</v>
      </c>
      <c r="G28" s="125" t="s">
        <v>168</v>
      </c>
      <c r="H28" s="109">
        <v>32.447000000000003</v>
      </c>
      <c r="I28" s="109">
        <v>276.42698926563298</v>
      </c>
      <c r="J28" s="110">
        <v>17.155999999999999</v>
      </c>
      <c r="K28" s="87">
        <f t="shared" si="4"/>
        <v>44.482999999999997</v>
      </c>
      <c r="L28" s="62">
        <v>44483</v>
      </c>
      <c r="M28" s="32">
        <f t="shared" si="6"/>
        <v>37</v>
      </c>
      <c r="N28" s="58" t="s">
        <v>215</v>
      </c>
      <c r="O28" s="50">
        <v>3.6999999999999998E-2</v>
      </c>
    </row>
    <row r="29" spans="1:15" s="1" customFormat="1" ht="20.100000000000001" customHeight="1" x14ac:dyDescent="0.25">
      <c r="A29" s="7" t="s">
        <v>89</v>
      </c>
      <c r="B29" s="40">
        <f t="shared" si="2"/>
        <v>282.40899999999999</v>
      </c>
      <c r="C29" s="134">
        <f t="shared" si="3"/>
        <v>99.411435470869222</v>
      </c>
      <c r="D29" s="39">
        <f t="shared" si="0"/>
        <v>0.26426162564378969</v>
      </c>
      <c r="E29" s="41">
        <f t="shared" si="1"/>
        <v>0.54219943415401073</v>
      </c>
      <c r="F29" s="101">
        <f t="shared" si="5"/>
        <v>0.54519111969111966</v>
      </c>
      <c r="G29" s="125" t="s">
        <v>169</v>
      </c>
      <c r="H29" s="109">
        <v>282.40899999999999</v>
      </c>
      <c r="I29" s="109">
        <v>99.411435470869222</v>
      </c>
      <c r="J29" s="110">
        <v>153.12200000000001</v>
      </c>
      <c r="K29" s="87">
        <f t="shared" si="4"/>
        <v>1068.672</v>
      </c>
      <c r="L29" s="62">
        <v>1068672</v>
      </c>
      <c r="M29" s="32">
        <f t="shared" si="6"/>
        <v>518</v>
      </c>
      <c r="N29" s="58" t="s">
        <v>272</v>
      </c>
      <c r="O29" s="50">
        <v>0.51800000000000002</v>
      </c>
    </row>
    <row r="30" spans="1:15" s="1" customFormat="1" ht="20.100000000000001" customHeight="1" x14ac:dyDescent="0.25">
      <c r="A30" s="7" t="s">
        <v>59</v>
      </c>
      <c r="B30" s="40">
        <f t="shared" si="2"/>
        <v>479.50900000000001</v>
      </c>
      <c r="C30" s="38">
        <f t="shared" si="3"/>
        <v>127.8537242197603</v>
      </c>
      <c r="D30" s="39">
        <f t="shared" si="0"/>
        <v>0.42110435288145898</v>
      </c>
      <c r="E30" s="41">
        <f t="shared" si="1"/>
        <v>0.6606925000364956</v>
      </c>
      <c r="F30" s="101">
        <f t="shared" si="5"/>
        <v>0.67346769662921346</v>
      </c>
      <c r="G30" s="125" t="s">
        <v>170</v>
      </c>
      <c r="H30" s="109">
        <v>479.50900000000001</v>
      </c>
      <c r="I30" s="109">
        <v>127.8537242197603</v>
      </c>
      <c r="J30" s="110">
        <v>316.80799999999999</v>
      </c>
      <c r="K30" s="87">
        <f t="shared" si="4"/>
        <v>1138.694</v>
      </c>
      <c r="L30" s="62">
        <v>1138694</v>
      </c>
      <c r="M30" s="32">
        <f t="shared" si="6"/>
        <v>712</v>
      </c>
      <c r="N30" s="58" t="s">
        <v>211</v>
      </c>
      <c r="O30" s="50">
        <v>0.71199999999999997</v>
      </c>
    </row>
    <row r="31" spans="1:15" s="1" customFormat="1" ht="20.100000000000001" customHeight="1" x14ac:dyDescent="0.25">
      <c r="A31" s="7" t="s">
        <v>60</v>
      </c>
      <c r="B31" s="40">
        <f t="shared" si="2"/>
        <v>961.48099999999999</v>
      </c>
      <c r="C31" s="38">
        <f t="shared" si="3"/>
        <v>122.47260711947398</v>
      </c>
      <c r="D31" s="82">
        <f t="shared" si="0"/>
        <v>0.93668507275405466</v>
      </c>
      <c r="E31" s="41">
        <f t="shared" si="1"/>
        <v>0.55352523866826275</v>
      </c>
      <c r="F31" s="101">
        <f t="shared" si="5"/>
        <v>0.81137637130801687</v>
      </c>
      <c r="G31" s="125" t="s">
        <v>171</v>
      </c>
      <c r="H31" s="109">
        <v>961.48099999999999</v>
      </c>
      <c r="I31" s="109">
        <v>122.47260711947398</v>
      </c>
      <c r="J31" s="110">
        <v>532.20399999999995</v>
      </c>
      <c r="K31" s="87">
        <f t="shared" si="4"/>
        <v>1026.472</v>
      </c>
      <c r="L31" s="62">
        <v>1026472</v>
      </c>
      <c r="M31" s="32">
        <f t="shared" si="6"/>
        <v>1185</v>
      </c>
      <c r="N31" s="58" t="s">
        <v>212</v>
      </c>
      <c r="O31" s="50">
        <v>1.1850000000000001</v>
      </c>
    </row>
    <row r="32" spans="1:15" s="1" customFormat="1" ht="20.100000000000001" customHeight="1" x14ac:dyDescent="0.25">
      <c r="A32" s="13" t="s">
        <v>61</v>
      </c>
      <c r="B32" s="80">
        <f t="shared" si="2"/>
        <v>3158.93</v>
      </c>
      <c r="C32" s="38">
        <f t="shared" si="3"/>
        <v>117.37666445210375</v>
      </c>
      <c r="D32" s="82">
        <f t="shared" si="0"/>
        <v>1.65597953438632</v>
      </c>
      <c r="E32" s="41">
        <f t="shared" si="1"/>
        <v>0.70474274517004187</v>
      </c>
      <c r="F32" s="101">
        <f t="shared" si="5"/>
        <v>0.9164287786480998</v>
      </c>
      <c r="G32" s="125" t="s">
        <v>172</v>
      </c>
      <c r="H32" s="109">
        <v>3158.93</v>
      </c>
      <c r="I32" s="109">
        <v>117.37666445210375</v>
      </c>
      <c r="J32" s="110">
        <v>2226.2330000000002</v>
      </c>
      <c r="K32" s="87">
        <f t="shared" si="4"/>
        <v>1907.59</v>
      </c>
      <c r="L32" s="62">
        <v>1907590</v>
      </c>
      <c r="M32" s="32">
        <f t="shared" si="6"/>
        <v>3447</v>
      </c>
      <c r="N32" s="58" t="s">
        <v>213</v>
      </c>
      <c r="O32" s="50">
        <v>3.4470000000000001</v>
      </c>
    </row>
    <row r="33" spans="1:15" s="1" customFormat="1" ht="20.100000000000001" customHeight="1" x14ac:dyDescent="0.25">
      <c r="A33" s="7" t="s">
        <v>62</v>
      </c>
      <c r="B33" s="40">
        <f t="shared" si="2"/>
        <v>173.72399999999999</v>
      </c>
      <c r="C33" s="38">
        <f t="shared" si="3"/>
        <v>423.22159423114402</v>
      </c>
      <c r="D33" s="39">
        <f t="shared" si="0"/>
        <v>0.23989096618377501</v>
      </c>
      <c r="E33" s="41">
        <f t="shared" si="1"/>
        <v>0.18448803849784715</v>
      </c>
      <c r="F33" s="133">
        <f t="shared" si="5"/>
        <v>2.2272307692307689</v>
      </c>
      <c r="G33" s="125" t="s">
        <v>173</v>
      </c>
      <c r="H33" s="109">
        <v>173.72399999999999</v>
      </c>
      <c r="I33" s="109">
        <v>423.22159423114402</v>
      </c>
      <c r="J33" s="110">
        <v>32.049999999999997</v>
      </c>
      <c r="K33" s="87">
        <f t="shared" si="4"/>
        <v>724.17899999999997</v>
      </c>
      <c r="L33" s="62">
        <v>724179</v>
      </c>
      <c r="M33" s="32">
        <f t="shared" si="6"/>
        <v>78</v>
      </c>
      <c r="N33" s="58" t="s">
        <v>214</v>
      </c>
      <c r="O33" s="50">
        <v>7.8E-2</v>
      </c>
    </row>
    <row r="34" spans="1:15" s="1" customFormat="1" ht="20.100000000000001" customHeight="1" x14ac:dyDescent="0.25">
      <c r="A34" s="7" t="s">
        <v>63</v>
      </c>
      <c r="B34" s="40">
        <f t="shared" si="2"/>
        <v>297.96499999999997</v>
      </c>
      <c r="C34" s="38">
        <f t="shared" si="3"/>
        <v>122.3057757272507</v>
      </c>
      <c r="D34" s="39">
        <f t="shared" si="0"/>
        <v>0.5091269156441639</v>
      </c>
      <c r="E34" s="41">
        <f t="shared" si="1"/>
        <v>0.70356585505008984</v>
      </c>
      <c r="F34" s="101">
        <f t="shared" si="5"/>
        <v>0.98014802631578934</v>
      </c>
      <c r="G34" s="125" t="s">
        <v>174</v>
      </c>
      <c r="H34" s="109">
        <v>297.96499999999997</v>
      </c>
      <c r="I34" s="109">
        <v>122.3057757272507</v>
      </c>
      <c r="J34" s="110">
        <v>209.63800000000001</v>
      </c>
      <c r="K34" s="87">
        <f t="shared" si="4"/>
        <v>585.24699999999996</v>
      </c>
      <c r="L34" s="62">
        <v>585247</v>
      </c>
      <c r="M34" s="32">
        <f t="shared" si="6"/>
        <v>304</v>
      </c>
      <c r="N34" s="58" t="s">
        <v>216</v>
      </c>
      <c r="O34" s="50">
        <v>0.30399999999999999</v>
      </c>
    </row>
    <row r="35" spans="1:15" s="1" customFormat="1" ht="20.100000000000001" customHeight="1" x14ac:dyDescent="0.25">
      <c r="A35" s="7" t="s">
        <v>64</v>
      </c>
      <c r="B35" s="40">
        <f t="shared" si="2"/>
        <v>290.87299999999999</v>
      </c>
      <c r="C35" s="38">
        <f t="shared" si="3"/>
        <v>119.00491365308218</v>
      </c>
      <c r="D35" s="39">
        <f t="shared" si="0"/>
        <v>0.47492726031825855</v>
      </c>
      <c r="E35" s="41">
        <f t="shared" si="1"/>
        <v>0.6485648375751617</v>
      </c>
      <c r="F35" s="133">
        <f t="shared" si="5"/>
        <v>1.0935075187969925</v>
      </c>
      <c r="G35" s="125" t="s">
        <v>175</v>
      </c>
      <c r="H35" s="109">
        <v>290.87299999999999</v>
      </c>
      <c r="I35" s="109">
        <v>119.00491365308218</v>
      </c>
      <c r="J35" s="110">
        <v>188.65</v>
      </c>
      <c r="K35" s="87">
        <f t="shared" si="4"/>
        <v>612.45799999999997</v>
      </c>
      <c r="L35" s="62">
        <v>612458</v>
      </c>
      <c r="M35" s="32">
        <f t="shared" si="6"/>
        <v>266</v>
      </c>
      <c r="N35" s="58" t="s">
        <v>217</v>
      </c>
      <c r="O35" s="50">
        <v>0.26600000000000001</v>
      </c>
    </row>
    <row r="36" spans="1:15" s="1" customFormat="1" ht="20.100000000000001" customHeight="1" thickBot="1" x14ac:dyDescent="0.3">
      <c r="A36" s="14" t="s">
        <v>1</v>
      </c>
      <c r="B36" s="80">
        <f t="shared" si="2"/>
        <v>2543.4549999999999</v>
      </c>
      <c r="C36" s="135">
        <f t="shared" si="3"/>
        <v>99.540037445092537</v>
      </c>
      <c r="D36" s="43">
        <f t="shared" ref="D36:D68" si="7">B36/K36</f>
        <v>0.47305377750400252</v>
      </c>
      <c r="E36" s="41">
        <f t="shared" si="1"/>
        <v>7.5103353509301321E-2</v>
      </c>
      <c r="F36" s="102">
        <f t="shared" si="5"/>
        <v>0.55005514705882352</v>
      </c>
      <c r="G36" s="126" t="s">
        <v>1</v>
      </c>
      <c r="H36" s="109">
        <v>2543.4549999999999</v>
      </c>
      <c r="I36" s="109">
        <v>99.540037445092537</v>
      </c>
      <c r="J36" s="110">
        <v>191.02199999999999</v>
      </c>
      <c r="K36" s="90">
        <f t="shared" si="4"/>
        <v>5376.6719999999996</v>
      </c>
      <c r="L36" s="62">
        <v>5376672</v>
      </c>
      <c r="M36" s="69">
        <f t="shared" si="6"/>
        <v>4624</v>
      </c>
      <c r="N36" s="70" t="s">
        <v>218</v>
      </c>
      <c r="O36" s="51">
        <v>4.6239999999999997</v>
      </c>
    </row>
    <row r="37" spans="1:15" s="1" customFormat="1" ht="20.100000000000001" customHeight="1" x14ac:dyDescent="0.25">
      <c r="A37" s="9" t="s">
        <v>14</v>
      </c>
      <c r="B37" s="17">
        <f t="shared" si="2"/>
        <v>10730.089</v>
      </c>
      <c r="C37" s="18">
        <f t="shared" si="3"/>
        <v>137.67427102206452</v>
      </c>
      <c r="D37" s="19">
        <f t="shared" si="7"/>
        <v>0.65320747779386934</v>
      </c>
      <c r="E37" s="20">
        <f t="shared" si="1"/>
        <v>0.69039445991547688</v>
      </c>
      <c r="F37" s="100">
        <f t="shared" si="5"/>
        <v>0.84950431478109412</v>
      </c>
      <c r="G37" s="127" t="s">
        <v>176</v>
      </c>
      <c r="H37" s="108">
        <v>10730.089</v>
      </c>
      <c r="I37" s="108">
        <v>137.67427102206452</v>
      </c>
      <c r="J37" s="107">
        <v>7407.9939999999997</v>
      </c>
      <c r="K37" s="86">
        <f t="shared" si="4"/>
        <v>16426.77</v>
      </c>
      <c r="L37" s="61">
        <v>16426770</v>
      </c>
      <c r="M37" s="68">
        <f>SUM(M38:M45)</f>
        <v>12631</v>
      </c>
      <c r="N37" s="57" t="s">
        <v>14</v>
      </c>
      <c r="O37" s="50">
        <f>SUM(O38:O45)</f>
        <v>12.631</v>
      </c>
    </row>
    <row r="38" spans="1:15" s="1" customFormat="1" ht="20.100000000000001" customHeight="1" x14ac:dyDescent="0.25">
      <c r="A38" s="7" t="s">
        <v>24</v>
      </c>
      <c r="B38" s="40">
        <f t="shared" si="2"/>
        <v>429.06</v>
      </c>
      <c r="C38" s="38">
        <f t="shared" si="3"/>
        <v>159.35849533133759</v>
      </c>
      <c r="D38" s="82">
        <f t="shared" si="7"/>
        <v>0.9164228197953822</v>
      </c>
      <c r="E38" s="41">
        <f t="shared" si="1"/>
        <v>0.72585186221041353</v>
      </c>
      <c r="F38" s="133">
        <f t="shared" si="5"/>
        <v>1.3366355140186916</v>
      </c>
      <c r="G38" s="125" t="s">
        <v>177</v>
      </c>
      <c r="H38" s="109">
        <v>429.06</v>
      </c>
      <c r="I38" s="109">
        <v>159.35849533133759</v>
      </c>
      <c r="J38" s="110">
        <v>311.43400000000003</v>
      </c>
      <c r="K38" s="87">
        <f t="shared" si="4"/>
        <v>468.19</v>
      </c>
      <c r="L38" s="62">
        <v>468190</v>
      </c>
      <c r="M38" s="32">
        <f t="shared" si="6"/>
        <v>321</v>
      </c>
      <c r="N38" s="58" t="s">
        <v>220</v>
      </c>
      <c r="O38" s="50">
        <v>0.32100000000000001</v>
      </c>
    </row>
    <row r="39" spans="1:15" s="1" customFormat="1" ht="20.100000000000001" customHeight="1" x14ac:dyDescent="0.25">
      <c r="A39" s="7" t="s">
        <v>25</v>
      </c>
      <c r="B39" s="40">
        <f t="shared" si="2"/>
        <v>99.21</v>
      </c>
      <c r="C39" s="38">
        <f t="shared" si="3"/>
        <v>124.1599399286653</v>
      </c>
      <c r="D39" s="39">
        <f t="shared" si="7"/>
        <v>0.37085493632180383</v>
      </c>
      <c r="E39" s="81">
        <f t="shared" si="1"/>
        <v>0.87857070859792363</v>
      </c>
      <c r="F39" s="101">
        <f t="shared" si="5"/>
        <v>0.78738095238095229</v>
      </c>
      <c r="G39" s="125" t="s">
        <v>178</v>
      </c>
      <c r="H39" s="109">
        <v>99.21</v>
      </c>
      <c r="I39" s="109">
        <v>124.1599399286653</v>
      </c>
      <c r="J39" s="110">
        <v>87.162999999999997</v>
      </c>
      <c r="K39" s="87">
        <f t="shared" si="4"/>
        <v>267.517</v>
      </c>
      <c r="L39" s="62">
        <v>267517</v>
      </c>
      <c r="M39" s="32">
        <f t="shared" si="6"/>
        <v>126</v>
      </c>
      <c r="N39" s="58" t="s">
        <v>221</v>
      </c>
      <c r="O39" s="50">
        <v>0.126</v>
      </c>
    </row>
    <row r="40" spans="1:15" s="1" customFormat="1" ht="20.100000000000001" customHeight="1" x14ac:dyDescent="0.25">
      <c r="A40" s="7" t="s">
        <v>91</v>
      </c>
      <c r="B40" s="40">
        <f t="shared" si="2"/>
        <v>771.41800000000001</v>
      </c>
      <c r="C40" s="38">
        <f t="shared" si="3"/>
        <v>165.20921586348391</v>
      </c>
      <c r="D40" s="39">
        <f t="shared" si="7"/>
        <v>0.4073866549921128</v>
      </c>
      <c r="E40" s="81">
        <f t="shared" si="1"/>
        <v>0.81314280973480013</v>
      </c>
      <c r="F40" s="101">
        <f t="shared" si="5"/>
        <v>0.7051352833638026</v>
      </c>
      <c r="G40" s="128" t="s">
        <v>91</v>
      </c>
      <c r="H40" s="109">
        <v>771.41800000000001</v>
      </c>
      <c r="I40" s="109">
        <v>165.20921586348391</v>
      </c>
      <c r="J40" s="110">
        <v>627.27300000000002</v>
      </c>
      <c r="K40" s="87">
        <f t="shared" si="4"/>
        <v>1893.577</v>
      </c>
      <c r="L40" s="62">
        <v>1893577</v>
      </c>
      <c r="M40" s="32">
        <f t="shared" si="6"/>
        <v>1094</v>
      </c>
      <c r="N40" s="58" t="s">
        <v>224</v>
      </c>
      <c r="O40" s="50">
        <v>1.0940000000000001</v>
      </c>
    </row>
    <row r="41" spans="1:15" s="1" customFormat="1" ht="20.100000000000001" customHeight="1" x14ac:dyDescent="0.25">
      <c r="A41" s="7" t="s">
        <v>2</v>
      </c>
      <c r="B41" s="80">
        <f t="shared" si="2"/>
        <v>5743.0240000000003</v>
      </c>
      <c r="C41" s="38">
        <f t="shared" si="3"/>
        <v>150.03419709964706</v>
      </c>
      <c r="D41" s="82">
        <f t="shared" si="7"/>
        <v>1.0107466399810487</v>
      </c>
      <c r="E41" s="41">
        <f t="shared" si="1"/>
        <v>0.66875360437288789</v>
      </c>
      <c r="F41" s="101">
        <f t="shared" si="5"/>
        <v>0.92524955695182864</v>
      </c>
      <c r="G41" s="128" t="s">
        <v>2</v>
      </c>
      <c r="H41" s="109">
        <v>5743.0240000000003</v>
      </c>
      <c r="I41" s="109">
        <v>150.03419709964706</v>
      </c>
      <c r="J41" s="110">
        <v>3840.6680000000001</v>
      </c>
      <c r="K41" s="87">
        <f t="shared" si="4"/>
        <v>5681.9620000000004</v>
      </c>
      <c r="L41" s="62">
        <v>5681962</v>
      </c>
      <c r="M41" s="32">
        <f t="shared" si="6"/>
        <v>6207</v>
      </c>
      <c r="N41" s="58" t="s">
        <v>223</v>
      </c>
      <c r="O41" s="50">
        <v>6.2069999999999999</v>
      </c>
    </row>
    <row r="42" spans="1:15" s="1" customFormat="1" ht="20.100000000000001" customHeight="1" x14ac:dyDescent="0.25">
      <c r="A42" s="7" t="s">
        <v>65</v>
      </c>
      <c r="B42" s="40">
        <f t="shared" si="2"/>
        <v>489.41199999999998</v>
      </c>
      <c r="C42" s="38">
        <f t="shared" si="3"/>
        <v>122.76949551352965</v>
      </c>
      <c r="D42" s="39">
        <f t="shared" si="7"/>
        <v>0.49468284572115889</v>
      </c>
      <c r="E42" s="81">
        <f t="shared" si="1"/>
        <v>0.83431955080790832</v>
      </c>
      <c r="F42" s="101">
        <f t="shared" si="5"/>
        <v>0.77072755905511803</v>
      </c>
      <c r="G42" s="125" t="s">
        <v>179</v>
      </c>
      <c r="H42" s="109">
        <v>489.41199999999998</v>
      </c>
      <c r="I42" s="109">
        <v>122.76949551352965</v>
      </c>
      <c r="J42" s="110">
        <v>408.32600000000002</v>
      </c>
      <c r="K42" s="87">
        <f t="shared" si="4"/>
        <v>989.34500000000003</v>
      </c>
      <c r="L42" s="62">
        <v>989345</v>
      </c>
      <c r="M42" s="32">
        <f t="shared" si="6"/>
        <v>635</v>
      </c>
      <c r="N42" s="58" t="s">
        <v>219</v>
      </c>
      <c r="O42" s="50">
        <v>0.63500000000000001</v>
      </c>
    </row>
    <row r="43" spans="1:15" s="1" customFormat="1" ht="20.100000000000001" customHeight="1" x14ac:dyDescent="0.25">
      <c r="A43" s="7" t="s">
        <v>66</v>
      </c>
      <c r="B43" s="40">
        <f t="shared" si="2"/>
        <v>555.66899999999998</v>
      </c>
      <c r="C43" s="38">
        <f t="shared" si="3"/>
        <v>110.75258958664277</v>
      </c>
      <c r="D43" s="39">
        <f t="shared" si="7"/>
        <v>0.22713176298334617</v>
      </c>
      <c r="E43" s="41">
        <f t="shared" si="1"/>
        <v>0.72530769216925906</v>
      </c>
      <c r="F43" s="101">
        <f t="shared" si="5"/>
        <v>0.58185235602094243</v>
      </c>
      <c r="G43" s="125" t="s">
        <v>180</v>
      </c>
      <c r="H43" s="109">
        <v>555.66899999999998</v>
      </c>
      <c r="I43" s="109">
        <v>110.75258958664277</v>
      </c>
      <c r="J43" s="110">
        <v>403.03100000000001</v>
      </c>
      <c r="K43" s="87">
        <f t="shared" si="4"/>
        <v>2446.4609999999998</v>
      </c>
      <c r="L43" s="62">
        <v>2446461</v>
      </c>
      <c r="M43" s="32">
        <f t="shared" si="6"/>
        <v>955</v>
      </c>
      <c r="N43" s="58" t="s">
        <v>222</v>
      </c>
      <c r="O43" s="50">
        <v>0.95499999999999996</v>
      </c>
    </row>
    <row r="44" spans="1:15" s="1" customFormat="1" ht="20.100000000000001" customHeight="1" x14ac:dyDescent="0.25">
      <c r="A44" s="7" t="s">
        <v>67</v>
      </c>
      <c r="B44" s="80">
        <f t="shared" si="2"/>
        <v>2148.288</v>
      </c>
      <c r="C44" s="38">
        <f t="shared" si="3"/>
        <v>115.87007678869328</v>
      </c>
      <c r="D44" s="39">
        <f t="shared" si="7"/>
        <v>0.51768034150755393</v>
      </c>
      <c r="E44" s="41">
        <f t="shared" si="1"/>
        <v>0.6215744816337474</v>
      </c>
      <c r="F44" s="101">
        <f t="shared" si="5"/>
        <v>0.70113838120104444</v>
      </c>
      <c r="G44" s="125" t="s">
        <v>99</v>
      </c>
      <c r="H44" s="109">
        <v>2148.288</v>
      </c>
      <c r="I44" s="109">
        <v>115.87007678869328</v>
      </c>
      <c r="J44" s="110">
        <v>1335.3209999999999</v>
      </c>
      <c r="K44" s="87">
        <f t="shared" si="4"/>
        <v>4149.835</v>
      </c>
      <c r="L44" s="62">
        <v>4149835</v>
      </c>
      <c r="M44" s="32">
        <f t="shared" si="6"/>
        <v>3064</v>
      </c>
      <c r="N44" s="58" t="s">
        <v>225</v>
      </c>
      <c r="O44" s="50">
        <v>3.0640000000000001</v>
      </c>
    </row>
    <row r="45" spans="1:15" s="1" customFormat="1" ht="20.100000000000001" customHeight="1" thickBot="1" x14ac:dyDescent="0.3">
      <c r="A45" s="10" t="s">
        <v>92</v>
      </c>
      <c r="B45" s="45">
        <f t="shared" si="2"/>
        <v>494.00799999999998</v>
      </c>
      <c r="C45" s="42">
        <f t="shared" si="3"/>
        <v>124.90120575749837</v>
      </c>
      <c r="D45" s="82">
        <f t="shared" si="7"/>
        <v>0.93229637486011052</v>
      </c>
      <c r="E45" s="41">
        <f t="shared" si="1"/>
        <v>0.79913280756586946</v>
      </c>
      <c r="F45" s="133">
        <f t="shared" si="5"/>
        <v>2.1572401746724892</v>
      </c>
      <c r="G45" s="128" t="s">
        <v>92</v>
      </c>
      <c r="H45" s="109">
        <v>494.00799999999998</v>
      </c>
      <c r="I45" s="109">
        <v>124.90120575749837</v>
      </c>
      <c r="J45" s="110">
        <v>394.77800000000002</v>
      </c>
      <c r="K45" s="88">
        <f t="shared" si="4"/>
        <v>529.88300000000004</v>
      </c>
      <c r="L45" s="62">
        <v>529883</v>
      </c>
      <c r="M45" s="60">
        <f t="shared" si="6"/>
        <v>229</v>
      </c>
      <c r="N45" s="59" t="s">
        <v>226</v>
      </c>
      <c r="O45" s="52">
        <v>0.22900000000000001</v>
      </c>
    </row>
    <row r="46" spans="1:15" s="1" customFormat="1" ht="20.100000000000001" customHeight="1" x14ac:dyDescent="0.25">
      <c r="A46" s="9" t="s">
        <v>15</v>
      </c>
      <c r="B46" s="17">
        <f t="shared" si="2"/>
        <v>4600.6610000000001</v>
      </c>
      <c r="C46" s="18">
        <f t="shared" si="3"/>
        <v>134.8541820187819</v>
      </c>
      <c r="D46" s="19">
        <f t="shared" si="7"/>
        <v>0.46032540129855148</v>
      </c>
      <c r="E46" s="20">
        <f t="shared" si="1"/>
        <v>0.78686910424393364</v>
      </c>
      <c r="F46" s="100">
        <f t="shared" si="5"/>
        <v>0.68954751199040765</v>
      </c>
      <c r="G46" s="124" t="s">
        <v>100</v>
      </c>
      <c r="H46" s="108">
        <v>4600.6610000000001</v>
      </c>
      <c r="I46" s="108">
        <v>134.8541820187819</v>
      </c>
      <c r="J46" s="107">
        <v>3620.1179999999999</v>
      </c>
      <c r="K46" s="91">
        <f t="shared" si="4"/>
        <v>9994.3670000000002</v>
      </c>
      <c r="L46" s="61">
        <v>9994367</v>
      </c>
      <c r="M46" s="66">
        <f>SUM(M47:M53)</f>
        <v>6672</v>
      </c>
      <c r="N46" s="67" t="s">
        <v>15</v>
      </c>
      <c r="O46" s="50">
        <f>SUM(O47:O53)</f>
        <v>6.6720000000000006</v>
      </c>
    </row>
    <row r="47" spans="1:15" s="1" customFormat="1" ht="20.100000000000001" customHeight="1" x14ac:dyDescent="0.25">
      <c r="A47" s="7" t="s">
        <v>26</v>
      </c>
      <c r="B47" s="40">
        <f t="shared" si="2"/>
        <v>605.39599999999996</v>
      </c>
      <c r="C47" s="134">
        <f t="shared" si="3"/>
        <v>87.187123756415943</v>
      </c>
      <c r="D47" s="39">
        <f t="shared" si="7"/>
        <v>0.19190427419352279</v>
      </c>
      <c r="E47" s="41">
        <f t="shared" si="1"/>
        <v>0.57381779859794257</v>
      </c>
      <c r="F47" s="101">
        <f t="shared" si="5"/>
        <v>0.23053922315308453</v>
      </c>
      <c r="G47" s="128" t="s">
        <v>101</v>
      </c>
      <c r="H47" s="109">
        <v>605.39599999999996</v>
      </c>
      <c r="I47" s="109">
        <v>87.187123756415943</v>
      </c>
      <c r="J47" s="110">
        <v>347.387</v>
      </c>
      <c r="K47" s="87">
        <f t="shared" si="4"/>
        <v>3154.6770000000001</v>
      </c>
      <c r="L47" s="62">
        <v>3154677</v>
      </c>
      <c r="M47" s="32">
        <f t="shared" si="6"/>
        <v>2626</v>
      </c>
      <c r="N47" s="58" t="s">
        <v>227</v>
      </c>
      <c r="O47" s="50">
        <v>2.6259999999999999</v>
      </c>
    </row>
    <row r="48" spans="1:15" s="1" customFormat="1" ht="20.100000000000001" customHeight="1" x14ac:dyDescent="0.25">
      <c r="A48" s="7" t="s">
        <v>27</v>
      </c>
      <c r="B48" s="40">
        <f t="shared" si="2"/>
        <v>81.216999999999999</v>
      </c>
      <c r="C48" s="38">
        <f t="shared" si="3"/>
        <v>208.18466112990873</v>
      </c>
      <c r="D48" s="39">
        <f t="shared" si="7"/>
        <v>0.15500758652937752</v>
      </c>
      <c r="E48" s="41">
        <f t="shared" si="1"/>
        <v>0.71453020919265664</v>
      </c>
      <c r="F48" s="101">
        <f t="shared" si="5"/>
        <v>0.20004187192118225</v>
      </c>
      <c r="G48" s="125" t="s">
        <v>102</v>
      </c>
      <c r="H48" s="109">
        <v>81.216999999999999</v>
      </c>
      <c r="I48" s="109">
        <v>208.18466112990873</v>
      </c>
      <c r="J48" s="110">
        <v>58.031999999999996</v>
      </c>
      <c r="K48" s="87">
        <f t="shared" si="4"/>
        <v>523.95500000000004</v>
      </c>
      <c r="L48" s="62">
        <v>523955</v>
      </c>
      <c r="M48" s="32">
        <f t="shared" si="6"/>
        <v>406</v>
      </c>
      <c r="N48" s="58" t="s">
        <v>228</v>
      </c>
      <c r="O48" s="50">
        <v>0.40600000000000003</v>
      </c>
    </row>
    <row r="49" spans="1:15" s="1" customFormat="1" ht="18.75" customHeight="1" x14ac:dyDescent="0.25">
      <c r="A49" s="7" t="s">
        <v>28</v>
      </c>
      <c r="B49" s="40">
        <f t="shared" si="2"/>
        <v>367.88400000000001</v>
      </c>
      <c r="C49" s="38">
        <f t="shared" si="3"/>
        <v>107.09245458779692</v>
      </c>
      <c r="D49" s="39">
        <f t="shared" si="7"/>
        <v>0.42298401237158445</v>
      </c>
      <c r="E49" s="41">
        <f t="shared" si="1"/>
        <v>0.64711158952278436</v>
      </c>
      <c r="F49" s="101">
        <f t="shared" si="5"/>
        <v>0.65693571428571429</v>
      </c>
      <c r="G49" s="125" t="s">
        <v>103</v>
      </c>
      <c r="H49" s="109">
        <v>367.88400000000001</v>
      </c>
      <c r="I49" s="109">
        <v>107.09245458779692</v>
      </c>
      <c r="J49" s="110">
        <v>238.06200000000001</v>
      </c>
      <c r="K49" s="87">
        <f t="shared" si="4"/>
        <v>869.73500000000001</v>
      </c>
      <c r="L49" s="62">
        <v>869735</v>
      </c>
      <c r="M49" s="32">
        <f t="shared" si="6"/>
        <v>560</v>
      </c>
      <c r="N49" s="58" t="s">
        <v>276</v>
      </c>
      <c r="O49" s="50">
        <v>0.56000000000000005</v>
      </c>
    </row>
    <row r="50" spans="1:15" s="1" customFormat="1" ht="20.100000000000001" customHeight="1" x14ac:dyDescent="0.25">
      <c r="A50" s="7" t="s">
        <v>29</v>
      </c>
      <c r="B50" s="40">
        <f t="shared" si="2"/>
        <v>245.494</v>
      </c>
      <c r="C50" s="38">
        <f t="shared" si="3"/>
        <v>134.04864091559369</v>
      </c>
      <c r="D50" s="39">
        <f t="shared" si="7"/>
        <v>0.52918111801135126</v>
      </c>
      <c r="E50" s="81">
        <f t="shared" si="1"/>
        <v>0.82674525650321395</v>
      </c>
      <c r="F50" s="101">
        <f t="shared" si="5"/>
        <v>0.92639245283018867</v>
      </c>
      <c r="G50" s="125" t="s">
        <v>104</v>
      </c>
      <c r="H50" s="109">
        <v>245.494</v>
      </c>
      <c r="I50" s="109">
        <v>134.04864091559369</v>
      </c>
      <c r="J50" s="110">
        <v>202.96100000000001</v>
      </c>
      <c r="K50" s="87">
        <f t="shared" si="4"/>
        <v>463.91300000000001</v>
      </c>
      <c r="L50" s="62">
        <v>463913</v>
      </c>
      <c r="M50" s="32">
        <f t="shared" si="6"/>
        <v>265</v>
      </c>
      <c r="N50" s="58" t="s">
        <v>277</v>
      </c>
      <c r="O50" s="50">
        <v>0.26500000000000001</v>
      </c>
    </row>
    <row r="51" spans="1:15" s="1" customFormat="1" ht="20.100000000000001" customHeight="1" x14ac:dyDescent="0.25">
      <c r="A51" s="7" t="s">
        <v>90</v>
      </c>
      <c r="B51" s="40">
        <f t="shared" si="2"/>
        <v>286.97000000000003</v>
      </c>
      <c r="C51" s="38">
        <f t="shared" si="3"/>
        <v>119.21963216690831</v>
      </c>
      <c r="D51" s="39">
        <f t="shared" si="7"/>
        <v>0.41730529291495683</v>
      </c>
      <c r="E51" s="41">
        <f t="shared" si="1"/>
        <v>0.60573579119768617</v>
      </c>
      <c r="F51" s="133">
        <f t="shared" si="5"/>
        <v>1.1342687747035574</v>
      </c>
      <c r="G51" s="125" t="s">
        <v>105</v>
      </c>
      <c r="H51" s="109">
        <v>286.97000000000003</v>
      </c>
      <c r="I51" s="109">
        <v>119.21963216690831</v>
      </c>
      <c r="J51" s="110">
        <v>173.828</v>
      </c>
      <c r="K51" s="87">
        <f t="shared" si="4"/>
        <v>687.67399999999998</v>
      </c>
      <c r="L51" s="62">
        <v>687674</v>
      </c>
      <c r="M51" s="32">
        <f t="shared" si="6"/>
        <v>253</v>
      </c>
      <c r="N51" s="58" t="s">
        <v>278</v>
      </c>
      <c r="O51" s="50">
        <v>0.253</v>
      </c>
    </row>
    <row r="52" spans="1:15" s="1" customFormat="1" ht="20.100000000000001" customHeight="1" x14ac:dyDescent="0.25">
      <c r="A52" s="7" t="s">
        <v>30</v>
      </c>
      <c r="B52" s="80">
        <f t="shared" si="2"/>
        <v>1698.5619999999999</v>
      </c>
      <c r="C52" s="38">
        <f t="shared" si="3"/>
        <v>235.56915924920185</v>
      </c>
      <c r="D52" s="82">
        <f t="shared" si="7"/>
        <v>1.1197720059965111</v>
      </c>
      <c r="E52" s="81">
        <f t="shared" si="1"/>
        <v>0.98544180312523189</v>
      </c>
      <c r="F52" s="133">
        <f t="shared" si="5"/>
        <v>1.2098019943019942</v>
      </c>
      <c r="G52" s="125" t="s">
        <v>106</v>
      </c>
      <c r="H52" s="109">
        <v>1698.5619999999999</v>
      </c>
      <c r="I52" s="109">
        <v>235.56915924920185</v>
      </c>
      <c r="J52" s="110">
        <v>1673.8340000000001</v>
      </c>
      <c r="K52" s="87">
        <f t="shared" si="4"/>
        <v>1516.8820000000001</v>
      </c>
      <c r="L52" s="62">
        <v>1516882</v>
      </c>
      <c r="M52" s="32">
        <f t="shared" si="6"/>
        <v>1404</v>
      </c>
      <c r="N52" s="58" t="s">
        <v>230</v>
      </c>
      <c r="O52" s="50">
        <v>1.4039999999999999</v>
      </c>
    </row>
    <row r="53" spans="1:15" s="1" customFormat="1" ht="20.100000000000001" customHeight="1" thickBot="1" x14ac:dyDescent="0.3">
      <c r="A53" s="7" t="s">
        <v>3</v>
      </c>
      <c r="B53" s="132">
        <f t="shared" si="2"/>
        <v>1315.1379999999999</v>
      </c>
      <c r="C53" s="46">
        <f t="shared" si="3"/>
        <v>110.53484003546829</v>
      </c>
      <c r="D53" s="47">
        <f t="shared" si="7"/>
        <v>0.47349174500662639</v>
      </c>
      <c r="E53" s="48">
        <f t="shared" si="1"/>
        <v>0.70411926352975895</v>
      </c>
      <c r="F53" s="133">
        <f t="shared" si="5"/>
        <v>1.1356977547495681</v>
      </c>
      <c r="G53" s="125" t="s">
        <v>3</v>
      </c>
      <c r="H53" s="109">
        <v>1315.1379999999999</v>
      </c>
      <c r="I53" s="109">
        <v>110.53484003546829</v>
      </c>
      <c r="J53" s="110">
        <v>926.01400000000001</v>
      </c>
      <c r="K53" s="90">
        <f t="shared" si="4"/>
        <v>2777.5309999999999</v>
      </c>
      <c r="L53" s="62">
        <v>2777531</v>
      </c>
      <c r="M53" s="69">
        <f t="shared" si="6"/>
        <v>1158</v>
      </c>
      <c r="N53" s="70" t="s">
        <v>229</v>
      </c>
      <c r="O53" s="51">
        <v>1.1579999999999999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14398.670400000001</v>
      </c>
      <c r="C54" s="18">
        <f t="shared" si="3"/>
        <v>119.7438741402282</v>
      </c>
      <c r="D54" s="19">
        <f t="shared" si="7"/>
        <v>0.49954143412715946</v>
      </c>
      <c r="E54" s="20">
        <f t="shared" si="1"/>
        <v>0.68771773538201131</v>
      </c>
      <c r="F54" s="100">
        <f t="shared" si="5"/>
        <v>0.70124533190473881</v>
      </c>
      <c r="G54" s="127" t="s">
        <v>107</v>
      </c>
      <c r="H54" s="108">
        <v>14398.670400000001</v>
      </c>
      <c r="I54" s="108">
        <v>119.7438741402282</v>
      </c>
      <c r="J54" s="107">
        <v>9902.2209999999995</v>
      </c>
      <c r="K54" s="92">
        <f t="shared" si="4"/>
        <v>28823.776000000002</v>
      </c>
      <c r="L54" s="61">
        <v>28823776</v>
      </c>
      <c r="M54" s="68">
        <f>SUM(M55:M68)</f>
        <v>20533</v>
      </c>
      <c r="N54" s="57" t="s">
        <v>16</v>
      </c>
      <c r="O54" s="50">
        <f>SUM(O55:O68)</f>
        <v>20.533000000000001</v>
      </c>
    </row>
    <row r="55" spans="1:15" s="1" customFormat="1" ht="20.100000000000001" customHeight="1" x14ac:dyDescent="0.25">
      <c r="A55" s="7" t="s">
        <v>31</v>
      </c>
      <c r="B55" s="80">
        <f t="shared" si="2"/>
        <v>2183.8649999999998</v>
      </c>
      <c r="C55" s="38">
        <f t="shared" si="3"/>
        <v>107.17014557687259</v>
      </c>
      <c r="D55" s="39">
        <f t="shared" si="7"/>
        <v>0.54582269863026012</v>
      </c>
      <c r="E55" s="41">
        <f t="shared" si="1"/>
        <v>0.6838865955542125</v>
      </c>
      <c r="F55" s="101">
        <f t="shared" si="5"/>
        <v>0.67611919504643958</v>
      </c>
      <c r="G55" s="126" t="s">
        <v>108</v>
      </c>
      <c r="H55" s="109">
        <v>2183.8649999999998</v>
      </c>
      <c r="I55" s="109">
        <v>107.17014557687259</v>
      </c>
      <c r="J55" s="110">
        <v>1493.5160000000001</v>
      </c>
      <c r="K55" s="87">
        <f t="shared" si="4"/>
        <v>4001.0520000000001</v>
      </c>
      <c r="L55" s="62">
        <v>4001052</v>
      </c>
      <c r="M55" s="32">
        <f t="shared" si="6"/>
        <v>3230</v>
      </c>
      <c r="N55" s="58" t="s">
        <v>232</v>
      </c>
      <c r="O55" s="50">
        <v>3.23</v>
      </c>
    </row>
    <row r="56" spans="1:15" s="1" customFormat="1" ht="20.100000000000001" customHeight="1" x14ac:dyDescent="0.25">
      <c r="A56" s="7" t="s">
        <v>32</v>
      </c>
      <c r="B56" s="40">
        <f t="shared" si="2"/>
        <v>384.41399999999999</v>
      </c>
      <c r="C56" s="38">
        <f t="shared" si="3"/>
        <v>153.75944962201513</v>
      </c>
      <c r="D56" s="39">
        <f t="shared" si="7"/>
        <v>0.57312778614345561</v>
      </c>
      <c r="E56" s="41">
        <f t="shared" si="1"/>
        <v>0.61425702497827861</v>
      </c>
      <c r="F56" s="101">
        <f t="shared" si="5"/>
        <v>0.6230372771474878</v>
      </c>
      <c r="G56" s="125" t="s">
        <v>109</v>
      </c>
      <c r="H56" s="109">
        <v>384.41399999999999</v>
      </c>
      <c r="I56" s="109">
        <v>153.75944962201513</v>
      </c>
      <c r="J56" s="110">
        <v>236.12899999999999</v>
      </c>
      <c r="K56" s="87">
        <f t="shared" si="4"/>
        <v>670.73</v>
      </c>
      <c r="L56" s="62">
        <v>670730</v>
      </c>
      <c r="M56" s="32">
        <f t="shared" si="6"/>
        <v>617</v>
      </c>
      <c r="N56" s="58" t="s">
        <v>233</v>
      </c>
      <c r="O56" s="50">
        <v>0.61699999999999999</v>
      </c>
    </row>
    <row r="57" spans="1:15" s="1" customFormat="1" ht="20.100000000000001" customHeight="1" x14ac:dyDescent="0.25">
      <c r="A57" s="7" t="s">
        <v>33</v>
      </c>
      <c r="B57" s="40">
        <f t="shared" si="2"/>
        <v>257.98200000000003</v>
      </c>
      <c r="C57" s="38">
        <f t="shared" si="3"/>
        <v>110.09345794392523</v>
      </c>
      <c r="D57" s="39">
        <f t="shared" si="7"/>
        <v>0.3354153069264193</v>
      </c>
      <c r="E57" s="41">
        <f t="shared" si="1"/>
        <v>0.7237481684768704</v>
      </c>
      <c r="F57" s="101">
        <f t="shared" si="5"/>
        <v>0.59580138568129337</v>
      </c>
      <c r="G57" s="125" t="s">
        <v>110</v>
      </c>
      <c r="H57" s="109">
        <v>257.98200000000003</v>
      </c>
      <c r="I57" s="109">
        <v>110.09345794392523</v>
      </c>
      <c r="J57" s="110">
        <v>186.714</v>
      </c>
      <c r="K57" s="87">
        <f t="shared" si="4"/>
        <v>769.14200000000005</v>
      </c>
      <c r="L57" s="62">
        <v>769142</v>
      </c>
      <c r="M57" s="32">
        <f t="shared" si="6"/>
        <v>433</v>
      </c>
      <c r="N57" s="58" t="s">
        <v>234</v>
      </c>
      <c r="O57" s="50">
        <v>0.433</v>
      </c>
    </row>
    <row r="58" spans="1:15" s="1" customFormat="1" ht="21.75" customHeight="1" x14ac:dyDescent="0.25">
      <c r="A58" s="7" t="s">
        <v>183</v>
      </c>
      <c r="B58" s="80">
        <f t="shared" si="2"/>
        <v>2709.7979999999998</v>
      </c>
      <c r="C58" s="38">
        <f t="shared" si="3"/>
        <v>121.55986843639926</v>
      </c>
      <c r="D58" s="39">
        <f t="shared" si="7"/>
        <v>0.69720838564930121</v>
      </c>
      <c r="E58" s="41">
        <f t="shared" si="1"/>
        <v>0.72054522145193112</v>
      </c>
      <c r="F58" s="101">
        <f t="shared" si="5"/>
        <v>0.85725972793419791</v>
      </c>
      <c r="G58" s="125" t="s">
        <v>111</v>
      </c>
      <c r="H58" s="109">
        <v>2709.7979999999998</v>
      </c>
      <c r="I58" s="109">
        <v>121.55986843639926</v>
      </c>
      <c r="J58" s="110">
        <v>1952.5319999999999</v>
      </c>
      <c r="K58" s="87">
        <f t="shared" si="4"/>
        <v>3886.64</v>
      </c>
      <c r="L58" s="62">
        <v>3886640</v>
      </c>
      <c r="M58" s="32">
        <f t="shared" si="6"/>
        <v>3161</v>
      </c>
      <c r="N58" s="58" t="s">
        <v>235</v>
      </c>
      <c r="O58" s="50">
        <v>3.161</v>
      </c>
    </row>
    <row r="59" spans="1:15" s="1" customFormat="1" ht="20.100000000000001" customHeight="1" x14ac:dyDescent="0.25">
      <c r="A59" s="7" t="s">
        <v>34</v>
      </c>
      <c r="B59" s="80">
        <f t="shared" si="2"/>
        <v>1079.729</v>
      </c>
      <c r="C59" s="38">
        <f t="shared" si="3"/>
        <v>172.22563392548096</v>
      </c>
      <c r="D59" s="39">
        <f t="shared" si="7"/>
        <v>0.72780627944395127</v>
      </c>
      <c r="E59" s="41">
        <f t="shared" si="1"/>
        <v>0.63355712405612896</v>
      </c>
      <c r="F59" s="133">
        <f t="shared" si="5"/>
        <v>1.2482416184971099</v>
      </c>
      <c r="G59" s="125" t="s">
        <v>112</v>
      </c>
      <c r="H59" s="109">
        <v>1079.729</v>
      </c>
      <c r="I59" s="109">
        <v>172.22563392548096</v>
      </c>
      <c r="J59" s="110">
        <v>684.07</v>
      </c>
      <c r="K59" s="87">
        <f t="shared" si="4"/>
        <v>1483.539</v>
      </c>
      <c r="L59" s="62">
        <v>1483539</v>
      </c>
      <c r="M59" s="32">
        <f t="shared" si="6"/>
        <v>865</v>
      </c>
      <c r="N59" s="58" t="s">
        <v>242</v>
      </c>
      <c r="O59" s="50">
        <v>0.86499999999999999</v>
      </c>
    </row>
    <row r="60" spans="1:15" s="1" customFormat="1" ht="20.100000000000001" customHeight="1" x14ac:dyDescent="0.25">
      <c r="A60" s="7" t="s">
        <v>35</v>
      </c>
      <c r="B60" s="40">
        <f t="shared" si="2"/>
        <v>802.41600000000005</v>
      </c>
      <c r="C60" s="38">
        <f t="shared" si="3"/>
        <v>157.98607214369673</v>
      </c>
      <c r="D60" s="39">
        <f t="shared" si="7"/>
        <v>0.66987125438070705</v>
      </c>
      <c r="E60" s="41">
        <f t="shared" si="1"/>
        <v>0.65204831409144381</v>
      </c>
      <c r="F60" s="133">
        <f t="shared" si="5"/>
        <v>1.0105994962216625</v>
      </c>
      <c r="G60" s="125" t="s">
        <v>113</v>
      </c>
      <c r="H60" s="109">
        <v>802.41600000000005</v>
      </c>
      <c r="I60" s="109">
        <v>157.98607214369673</v>
      </c>
      <c r="J60" s="110">
        <v>523.21400000000006</v>
      </c>
      <c r="K60" s="87">
        <f t="shared" si="4"/>
        <v>1197.866</v>
      </c>
      <c r="L60" s="62">
        <v>1197866</v>
      </c>
      <c r="M60" s="32">
        <f t="shared" si="6"/>
        <v>794</v>
      </c>
      <c r="N60" s="58" t="s">
        <v>244</v>
      </c>
      <c r="O60" s="50">
        <v>0.79400000000000004</v>
      </c>
    </row>
    <row r="61" spans="1:15" s="1" customFormat="1" ht="20.100000000000001" customHeight="1" x14ac:dyDescent="0.25">
      <c r="A61" s="7" t="s">
        <v>4</v>
      </c>
      <c r="B61" s="80">
        <f t="shared" si="2"/>
        <v>1469.6949999999999</v>
      </c>
      <c r="C61" s="38">
        <f t="shared" si="3"/>
        <v>157.40919246249777</v>
      </c>
      <c r="D61" s="39">
        <f t="shared" si="7"/>
        <v>0.57521363640989076</v>
      </c>
      <c r="E61" s="41">
        <f t="shared" si="1"/>
        <v>0.70017860848679492</v>
      </c>
      <c r="F61" s="133">
        <f t="shared" si="5"/>
        <v>1.0163865836791148</v>
      </c>
      <c r="G61" s="125" t="s">
        <v>4</v>
      </c>
      <c r="H61" s="109">
        <v>1469.6949999999999</v>
      </c>
      <c r="I61" s="109">
        <v>157.40919246249777</v>
      </c>
      <c r="J61" s="110">
        <v>1029.049</v>
      </c>
      <c r="K61" s="87">
        <f t="shared" si="4"/>
        <v>2555.0419999999999</v>
      </c>
      <c r="L61" s="62">
        <v>2555042</v>
      </c>
      <c r="M61" s="32">
        <f t="shared" si="6"/>
        <v>1446</v>
      </c>
      <c r="N61" s="58" t="s">
        <v>239</v>
      </c>
      <c r="O61" s="50">
        <v>1.446</v>
      </c>
    </row>
    <row r="62" spans="1:15" s="1" customFormat="1" ht="20.100000000000001" customHeight="1" x14ac:dyDescent="0.25">
      <c r="A62" s="7" t="s">
        <v>68</v>
      </c>
      <c r="B62" s="40">
        <f t="shared" si="2"/>
        <v>401.33600000000001</v>
      </c>
      <c r="C62" s="38">
        <f t="shared" si="3"/>
        <v>110.69658396657059</v>
      </c>
      <c r="D62" s="39">
        <f t="shared" si="7"/>
        <v>0.32511373504594765</v>
      </c>
      <c r="E62" s="41">
        <f t="shared" si="1"/>
        <v>0.71453345824944681</v>
      </c>
      <c r="F62" s="101">
        <f t="shared" si="5"/>
        <v>0.55974337517433759</v>
      </c>
      <c r="G62" s="125" t="s">
        <v>114</v>
      </c>
      <c r="H62" s="109">
        <v>401.33600000000001</v>
      </c>
      <c r="I62" s="109">
        <v>110.69658396657059</v>
      </c>
      <c r="J62" s="110">
        <v>286.76799999999997</v>
      </c>
      <c r="K62" s="87">
        <f t="shared" si="4"/>
        <v>1234.4480000000001</v>
      </c>
      <c r="L62" s="62">
        <v>1234448</v>
      </c>
      <c r="M62" s="32">
        <f t="shared" si="6"/>
        <v>717</v>
      </c>
      <c r="N62" s="58" t="s">
        <v>231</v>
      </c>
      <c r="O62" s="50">
        <v>0.71699999999999997</v>
      </c>
    </row>
    <row r="63" spans="1:15" s="1" customFormat="1" ht="20.100000000000001" customHeight="1" x14ac:dyDescent="0.25">
      <c r="A63" s="16" t="s">
        <v>69</v>
      </c>
      <c r="B63" s="80">
        <f t="shared" si="2"/>
        <v>1319.1664000000001</v>
      </c>
      <c r="C63" s="38">
        <f t="shared" si="3"/>
        <v>118.47654253795217</v>
      </c>
      <c r="D63" s="39">
        <f t="shared" si="7"/>
        <v>0.41998092973131301</v>
      </c>
      <c r="E63" s="41">
        <f t="shared" si="1"/>
        <v>0.72175276750529727</v>
      </c>
      <c r="F63" s="101">
        <f t="shared" si="5"/>
        <v>0.76829726266744325</v>
      </c>
      <c r="G63" s="125" t="s">
        <v>115</v>
      </c>
      <c r="H63" s="109">
        <v>1319.1664000000001</v>
      </c>
      <c r="I63" s="109">
        <v>118.47654253795217</v>
      </c>
      <c r="J63" s="110">
        <v>952.11199999999997</v>
      </c>
      <c r="K63" s="87">
        <f t="shared" si="4"/>
        <v>3141.0149999999999</v>
      </c>
      <c r="L63" s="62">
        <v>3141015</v>
      </c>
      <c r="M63" s="32">
        <f t="shared" si="6"/>
        <v>1717</v>
      </c>
      <c r="N63" s="58" t="s">
        <v>236</v>
      </c>
      <c r="O63" s="50">
        <v>1.7170000000000001</v>
      </c>
    </row>
    <row r="64" spans="1:15" s="1" customFormat="1" ht="20.100000000000001" customHeight="1" x14ac:dyDescent="0.25">
      <c r="A64" s="7" t="s">
        <v>70</v>
      </c>
      <c r="B64" s="40">
        <f t="shared" si="2"/>
        <v>686.81299999999999</v>
      </c>
      <c r="C64" s="38">
        <f t="shared" si="3"/>
        <v>114.43984190671696</v>
      </c>
      <c r="D64" s="39">
        <f t="shared" si="7"/>
        <v>0.35735997768883837</v>
      </c>
      <c r="E64" s="41">
        <f t="shared" si="1"/>
        <v>0.76640657646258892</v>
      </c>
      <c r="F64" s="101">
        <f t="shared" si="5"/>
        <v>0.58651836037574723</v>
      </c>
      <c r="G64" s="125" t="s">
        <v>116</v>
      </c>
      <c r="H64" s="109">
        <v>686.81299999999999</v>
      </c>
      <c r="I64" s="109">
        <v>114.43984190671696</v>
      </c>
      <c r="J64" s="110">
        <v>526.37800000000004</v>
      </c>
      <c r="K64" s="87">
        <f t="shared" si="4"/>
        <v>1921.9079999999999</v>
      </c>
      <c r="L64" s="62">
        <v>1921908</v>
      </c>
      <c r="M64" s="32">
        <f t="shared" si="6"/>
        <v>1171</v>
      </c>
      <c r="N64" s="58" t="s">
        <v>237</v>
      </c>
      <c r="O64" s="50">
        <v>1.171</v>
      </c>
    </row>
    <row r="65" spans="1:15" s="1" customFormat="1" ht="20.100000000000001" customHeight="1" x14ac:dyDescent="0.25">
      <c r="A65" s="7" t="s">
        <v>71</v>
      </c>
      <c r="B65" s="40">
        <f t="shared" si="2"/>
        <v>562.28</v>
      </c>
      <c r="C65" s="134">
        <f t="shared" si="3"/>
        <v>89.073494979833796</v>
      </c>
      <c r="D65" s="39">
        <f t="shared" si="7"/>
        <v>0.44180193714607641</v>
      </c>
      <c r="E65" s="41">
        <f t="shared" si="1"/>
        <v>0.6203048303336417</v>
      </c>
      <c r="F65" s="101">
        <f t="shared" si="5"/>
        <v>0.48305841924398624</v>
      </c>
      <c r="G65" s="125" t="s">
        <v>117</v>
      </c>
      <c r="H65" s="109">
        <v>562.28</v>
      </c>
      <c r="I65" s="109">
        <v>89.073494979833796</v>
      </c>
      <c r="J65" s="110">
        <v>348.78500000000003</v>
      </c>
      <c r="K65" s="87">
        <f t="shared" si="4"/>
        <v>1272.6969999999999</v>
      </c>
      <c r="L65" s="62">
        <v>1272697</v>
      </c>
      <c r="M65" s="32">
        <f t="shared" si="6"/>
        <v>1164</v>
      </c>
      <c r="N65" s="58" t="s">
        <v>238</v>
      </c>
      <c r="O65" s="50">
        <v>1.1639999999999999</v>
      </c>
    </row>
    <row r="66" spans="1:15" s="1" customFormat="1" ht="20.100000000000001" customHeight="1" x14ac:dyDescent="0.25">
      <c r="A66" s="7" t="s">
        <v>72</v>
      </c>
      <c r="B66" s="80">
        <f t="shared" si="2"/>
        <v>1444.8789999999999</v>
      </c>
      <c r="C66" s="38">
        <f t="shared" si="3"/>
        <v>110.20785645692877</v>
      </c>
      <c r="D66" s="39">
        <f t="shared" si="7"/>
        <v>0.46170971524983939</v>
      </c>
      <c r="E66" s="41">
        <f t="shared" si="1"/>
        <v>0.67650785982770878</v>
      </c>
      <c r="F66" s="101">
        <f t="shared" si="5"/>
        <v>0.61562803579037062</v>
      </c>
      <c r="G66" s="125" t="s">
        <v>118</v>
      </c>
      <c r="H66" s="109">
        <v>1444.8789999999999</v>
      </c>
      <c r="I66" s="109">
        <v>110.20785645692877</v>
      </c>
      <c r="J66" s="110">
        <v>977.47199999999998</v>
      </c>
      <c r="K66" s="87">
        <f t="shared" si="4"/>
        <v>3129.41</v>
      </c>
      <c r="L66" s="62">
        <v>3129410</v>
      </c>
      <c r="M66" s="32">
        <f t="shared" si="6"/>
        <v>2347</v>
      </c>
      <c r="N66" s="58" t="s">
        <v>240</v>
      </c>
      <c r="O66" s="50">
        <v>2.347</v>
      </c>
    </row>
    <row r="67" spans="1:15" s="1" customFormat="1" ht="20.100000000000001" customHeight="1" x14ac:dyDescent="0.25">
      <c r="A67" s="7" t="s">
        <v>73</v>
      </c>
      <c r="B67" s="40">
        <f t="shared" si="2"/>
        <v>674.51400000000001</v>
      </c>
      <c r="C67" s="38">
        <f t="shared" si="3"/>
        <v>119.0746791935219</v>
      </c>
      <c r="D67" s="39">
        <f t="shared" si="7"/>
        <v>0.28611701667376466</v>
      </c>
      <c r="E67" s="41">
        <f>J67/B67</f>
        <v>0.68364185176289882</v>
      </c>
      <c r="F67" s="101">
        <f t="shared" si="5"/>
        <v>0.42448961611076147</v>
      </c>
      <c r="G67" s="125" t="s">
        <v>119</v>
      </c>
      <c r="H67" s="109">
        <v>674.51400000000001</v>
      </c>
      <c r="I67" s="109">
        <v>119.0746791935219</v>
      </c>
      <c r="J67" s="110">
        <v>461.12599999999998</v>
      </c>
      <c r="K67" s="87">
        <f t="shared" si="4"/>
        <v>2357.4760000000001</v>
      </c>
      <c r="L67" s="62">
        <v>2357476</v>
      </c>
      <c r="M67" s="32">
        <f t="shared" si="6"/>
        <v>1589</v>
      </c>
      <c r="N67" s="58" t="s">
        <v>241</v>
      </c>
      <c r="O67" s="50">
        <v>1.589</v>
      </c>
    </row>
    <row r="68" spans="1:15" s="1" customFormat="1" ht="20.100000000000001" customHeight="1" thickBot="1" x14ac:dyDescent="0.3">
      <c r="A68" s="10" t="s">
        <v>74</v>
      </c>
      <c r="B68" s="45">
        <f t="shared" si="2"/>
        <v>421.78300000000002</v>
      </c>
      <c r="C68" s="135">
        <f t="shared" si="3"/>
        <v>68.045759310286968</v>
      </c>
      <c r="D68" s="43">
        <f t="shared" si="7"/>
        <v>0.35066440197171461</v>
      </c>
      <c r="E68" s="44">
        <f t="shared" ref="E68" si="8">J68/B68</f>
        <v>0.57934056137871837</v>
      </c>
      <c r="F68" s="102">
        <f t="shared" si="5"/>
        <v>0.32900390015600628</v>
      </c>
      <c r="G68" s="125" t="s">
        <v>120</v>
      </c>
      <c r="H68" s="109">
        <v>421.78300000000002</v>
      </c>
      <c r="I68" s="109">
        <v>68.045759310286968</v>
      </c>
      <c r="J68" s="110">
        <v>244.35599999999999</v>
      </c>
      <c r="K68" s="88">
        <f t="shared" si="4"/>
        <v>1202.8109999999999</v>
      </c>
      <c r="L68" s="63">
        <v>1202811</v>
      </c>
      <c r="M68" s="60">
        <f t="shared" si="6"/>
        <v>1282</v>
      </c>
      <c r="N68" s="59" t="s">
        <v>243</v>
      </c>
      <c r="O68" s="52">
        <v>1.282</v>
      </c>
    </row>
    <row r="69" spans="1:15" s="1" customFormat="1" ht="20.100000000000001" customHeight="1" x14ac:dyDescent="0.25">
      <c r="A69" s="11"/>
      <c r="D69" s="12"/>
      <c r="G69" s="103"/>
      <c r="H69" s="111"/>
      <c r="I69" s="112"/>
      <c r="J69" s="113"/>
      <c r="K69" s="28"/>
      <c r="O69" s="34"/>
    </row>
    <row r="70" spans="1:15" s="1" customFormat="1" ht="20.100000000000001" customHeight="1" x14ac:dyDescent="0.25">
      <c r="A70" s="11"/>
      <c r="D70" s="12"/>
      <c r="G70" s="104"/>
      <c r="H70" s="114"/>
      <c r="I70" s="115"/>
      <c r="J70" s="116"/>
      <c r="K70" s="28"/>
      <c r="O70" s="34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5"/>
      <c r="H71" s="117"/>
      <c r="I71" s="118"/>
      <c r="J71" s="116"/>
      <c r="K71" s="28"/>
      <c r="O71" s="34"/>
    </row>
    <row r="72" spans="1:15" s="1" customFormat="1" ht="20.100000000000001" customHeight="1" x14ac:dyDescent="0.25">
      <c r="A72" s="11"/>
      <c r="D72" s="12"/>
      <c r="G72" s="105"/>
      <c r="H72" s="114"/>
      <c r="I72" s="115"/>
      <c r="J72" s="116"/>
      <c r="K72" s="28"/>
      <c r="O72" s="34"/>
    </row>
    <row r="73" spans="1:15" s="1" customFormat="1" ht="20.100000000000001" customHeight="1" x14ac:dyDescent="0.25">
      <c r="A73" s="11"/>
      <c r="D73" s="12"/>
      <c r="G73" s="105"/>
      <c r="H73" s="114"/>
      <c r="I73" s="115"/>
      <c r="J73" s="119"/>
      <c r="K73" s="28"/>
      <c r="O73" s="34"/>
    </row>
    <row r="74" spans="1:15" s="1" customFormat="1" ht="20.100000000000001" customHeight="1" thickBot="1" x14ac:dyDescent="0.3">
      <c r="A74" s="11"/>
      <c r="D74" s="12"/>
      <c r="G74" s="105"/>
      <c r="H74" s="114"/>
      <c r="I74" s="115"/>
      <c r="J74" s="116"/>
      <c r="K74" s="28"/>
      <c r="O74" s="34"/>
    </row>
    <row r="75" spans="1:15" s="1" customFormat="1" ht="19.5" customHeight="1" x14ac:dyDescent="0.25">
      <c r="A75" s="9" t="s">
        <v>17</v>
      </c>
      <c r="B75" s="17">
        <f t="shared" ref="B75:B105" si="9">H75</f>
        <v>6110.9110000000001</v>
      </c>
      <c r="C75" s="18">
        <f t="shared" ref="C75:C105" si="10">I75</f>
        <v>127.09892021540783</v>
      </c>
      <c r="D75" s="19">
        <f t="shared" ref="D75" si="11">B75/K75</f>
        <v>0.49722126481392703</v>
      </c>
      <c r="E75" s="20">
        <f t="shared" ref="E75:E101" si="12">J75/B75</f>
        <v>0.5483920482559802</v>
      </c>
      <c r="F75" s="100">
        <f t="shared" ref="F75" si="13">B75/M75</f>
        <v>0.73856792361614698</v>
      </c>
      <c r="G75" s="127" t="s">
        <v>121</v>
      </c>
      <c r="H75" s="108">
        <v>6110.9110000000001</v>
      </c>
      <c r="I75" s="108">
        <v>127.09892021540783</v>
      </c>
      <c r="J75" s="107">
        <v>3351.1750000000002</v>
      </c>
      <c r="K75" s="92">
        <f t="shared" ref="K75:K105" si="14">L75/1000</f>
        <v>12290.124</v>
      </c>
      <c r="L75" s="61">
        <v>12290124</v>
      </c>
      <c r="M75" s="71">
        <f>M76+M77+M78+M82</f>
        <v>8274</v>
      </c>
      <c r="N75" s="76" t="s">
        <v>17</v>
      </c>
      <c r="O75" s="85">
        <f>O76+O77+O78+O82</f>
        <v>8.2739999999999991</v>
      </c>
    </row>
    <row r="76" spans="1:15" s="1" customFormat="1" ht="20.100000000000001" customHeight="1" x14ac:dyDescent="0.25">
      <c r="A76" s="7" t="s">
        <v>75</v>
      </c>
      <c r="B76" s="40">
        <f t="shared" si="9"/>
        <v>229.399</v>
      </c>
      <c r="C76" s="38">
        <f t="shared" si="10"/>
        <v>128.54293094849857</v>
      </c>
      <c r="D76" s="39">
        <f t="shared" ref="D76:D105" si="15">B76/K76</f>
        <v>0.28504949867601759</v>
      </c>
      <c r="E76" s="41">
        <f t="shared" si="12"/>
        <v>0.76259704706646492</v>
      </c>
      <c r="F76" s="101">
        <f t="shared" ref="F76:F105" si="16">B76/M76</f>
        <v>0.64257422969187672</v>
      </c>
      <c r="G76" s="126" t="s">
        <v>122</v>
      </c>
      <c r="H76" s="109">
        <v>229.399</v>
      </c>
      <c r="I76" s="109">
        <v>128.54293094849857</v>
      </c>
      <c r="J76" s="110">
        <v>174.93899999999999</v>
      </c>
      <c r="K76" s="87">
        <f t="shared" si="14"/>
        <v>804.76900000000001</v>
      </c>
      <c r="L76" s="62">
        <v>804769</v>
      </c>
      <c r="M76" s="72">
        <f t="shared" ref="M76:M105" si="17">O76*1000</f>
        <v>357</v>
      </c>
      <c r="N76" s="56" t="s">
        <v>245</v>
      </c>
      <c r="O76" s="35">
        <v>0.35699999999999998</v>
      </c>
    </row>
    <row r="77" spans="1:15" s="1" customFormat="1" ht="20.100000000000001" customHeight="1" x14ac:dyDescent="0.25">
      <c r="A77" s="7" t="s">
        <v>76</v>
      </c>
      <c r="B77" s="80">
        <f t="shared" si="9"/>
        <v>2149.069</v>
      </c>
      <c r="C77" s="38">
        <f t="shared" si="10"/>
        <v>120.22696376523767</v>
      </c>
      <c r="D77" s="39">
        <f t="shared" si="15"/>
        <v>0.50434795465191484</v>
      </c>
      <c r="E77" s="41">
        <f t="shared" si="12"/>
        <v>0.547327703298498</v>
      </c>
      <c r="F77" s="101">
        <f t="shared" si="16"/>
        <v>0.76343481349911191</v>
      </c>
      <c r="G77" s="125" t="s">
        <v>123</v>
      </c>
      <c r="H77" s="109">
        <v>2149.069</v>
      </c>
      <c r="I77" s="109">
        <v>120.22696376523767</v>
      </c>
      <c r="J77" s="110">
        <v>1176.2449999999999</v>
      </c>
      <c r="K77" s="87">
        <f t="shared" si="14"/>
        <v>4261.0839999999998</v>
      </c>
      <c r="L77" s="62">
        <v>4261084</v>
      </c>
      <c r="M77" s="72">
        <f t="shared" si="17"/>
        <v>2815</v>
      </c>
      <c r="N77" s="56" t="s">
        <v>246</v>
      </c>
      <c r="O77" s="35">
        <v>2.8149999999999999</v>
      </c>
    </row>
    <row r="78" spans="1:15" s="1" customFormat="1" ht="20.100000000000001" customHeight="1" x14ac:dyDescent="0.25">
      <c r="A78" s="7" t="s">
        <v>77</v>
      </c>
      <c r="B78" s="80">
        <f t="shared" si="9"/>
        <v>2193.7750000000001</v>
      </c>
      <c r="C78" s="38">
        <f t="shared" si="10"/>
        <v>139.83403045048513</v>
      </c>
      <c r="D78" s="39">
        <f t="shared" si="15"/>
        <v>0.5761481204456913</v>
      </c>
      <c r="E78" s="41">
        <f t="shared" si="12"/>
        <v>0.4759353169764447</v>
      </c>
      <c r="F78" s="101">
        <f t="shared" si="16"/>
        <v>0.67688213514347439</v>
      </c>
      <c r="G78" s="125" t="s">
        <v>124</v>
      </c>
      <c r="H78" s="109">
        <v>2193.7750000000001</v>
      </c>
      <c r="I78" s="109">
        <v>139.83403045048513</v>
      </c>
      <c r="J78" s="110">
        <v>1044.095</v>
      </c>
      <c r="K78" s="87">
        <f t="shared" si="14"/>
        <v>3807.6579999999999</v>
      </c>
      <c r="L78" s="62">
        <v>3807658</v>
      </c>
      <c r="M78" s="72">
        <f t="shared" si="17"/>
        <v>3240.9999999999995</v>
      </c>
      <c r="N78" s="56" t="s">
        <v>247</v>
      </c>
      <c r="O78" s="35">
        <f>O81+O80+O79</f>
        <v>3.2409999999999997</v>
      </c>
    </row>
    <row r="79" spans="1:15" s="1" customFormat="1" ht="20.100000000000001" customHeight="1" x14ac:dyDescent="0.25">
      <c r="A79" s="7" t="s">
        <v>18</v>
      </c>
      <c r="B79" s="40">
        <f t="shared" si="9"/>
        <v>596.98099999999999</v>
      </c>
      <c r="C79" s="38">
        <f t="shared" si="10"/>
        <v>113.092428059939</v>
      </c>
      <c r="D79" s="39">
        <f t="shared" si="15"/>
        <v>0.35065951932859191</v>
      </c>
      <c r="E79" s="41">
        <f t="shared" si="12"/>
        <v>0.31094959471071942</v>
      </c>
      <c r="F79" s="101">
        <f t="shared" si="16"/>
        <v>0.55949484536082472</v>
      </c>
      <c r="G79" s="125" t="s">
        <v>125</v>
      </c>
      <c r="H79" s="109">
        <v>596.98099999999999</v>
      </c>
      <c r="I79" s="109">
        <v>113.092428059939</v>
      </c>
      <c r="J79" s="110">
        <v>185.631</v>
      </c>
      <c r="K79" s="87">
        <f t="shared" si="14"/>
        <v>1702.452</v>
      </c>
      <c r="L79" s="62">
        <v>1702452</v>
      </c>
      <c r="M79" s="72">
        <f t="shared" si="17"/>
        <v>1067</v>
      </c>
      <c r="N79" s="56" t="s">
        <v>248</v>
      </c>
      <c r="O79" s="35">
        <v>1.0669999999999999</v>
      </c>
    </row>
    <row r="80" spans="1:15" s="1" customFormat="1" ht="20.100000000000001" customHeight="1" x14ac:dyDescent="0.25">
      <c r="A80" s="7" t="s">
        <v>19</v>
      </c>
      <c r="B80" s="40">
        <f t="shared" si="9"/>
        <v>126.717</v>
      </c>
      <c r="C80" s="38">
        <f t="shared" si="10"/>
        <v>117.52861303307425</v>
      </c>
      <c r="D80" s="39">
        <f t="shared" si="15"/>
        <v>0.22923254484540184</v>
      </c>
      <c r="E80" s="41">
        <f t="shared" si="12"/>
        <v>0.44556768231571137</v>
      </c>
      <c r="F80" s="101">
        <f t="shared" si="16"/>
        <v>0.40876451612903225</v>
      </c>
      <c r="G80" s="125" t="s">
        <v>126</v>
      </c>
      <c r="H80" s="109">
        <v>126.717</v>
      </c>
      <c r="I80" s="109">
        <v>117.52861303307425</v>
      </c>
      <c r="J80" s="110">
        <v>56.460999999999999</v>
      </c>
      <c r="K80" s="87">
        <f t="shared" si="14"/>
        <v>552.78800000000001</v>
      </c>
      <c r="L80" s="62">
        <v>552788</v>
      </c>
      <c r="M80" s="72">
        <f t="shared" si="17"/>
        <v>310</v>
      </c>
      <c r="N80" s="56" t="s">
        <v>250</v>
      </c>
      <c r="O80" s="35">
        <v>0.31</v>
      </c>
    </row>
    <row r="81" spans="1:15" s="1" customFormat="1" ht="20.100000000000001" customHeight="1" x14ac:dyDescent="0.25">
      <c r="A81" s="7" t="s">
        <v>78</v>
      </c>
      <c r="B81" s="40">
        <f t="shared" si="9"/>
        <v>1470.077</v>
      </c>
      <c r="C81" s="38">
        <f t="shared" si="10"/>
        <v>157.53851990132389</v>
      </c>
      <c r="D81" s="82">
        <f t="shared" si="15"/>
        <v>0.94695951734648798</v>
      </c>
      <c r="E81" s="41">
        <f t="shared" si="12"/>
        <v>0.54555169559145544</v>
      </c>
      <c r="F81" s="101">
        <f t="shared" si="16"/>
        <v>0.78866791845493567</v>
      </c>
      <c r="G81" s="125" t="s">
        <v>127</v>
      </c>
      <c r="H81" s="109">
        <v>1470.077</v>
      </c>
      <c r="I81" s="109">
        <v>157.53851990132389</v>
      </c>
      <c r="J81" s="110">
        <v>802.00300000000004</v>
      </c>
      <c r="K81" s="87">
        <f t="shared" si="14"/>
        <v>1552.4179999999999</v>
      </c>
      <c r="L81" s="62">
        <v>1552418</v>
      </c>
      <c r="M81" s="72">
        <f t="shared" si="17"/>
        <v>1864</v>
      </c>
      <c r="N81" s="56" t="s">
        <v>273</v>
      </c>
      <c r="O81" s="35">
        <v>1.8640000000000001</v>
      </c>
    </row>
    <row r="82" spans="1:15" s="1" customFormat="1" ht="20.100000000000001" customHeight="1" thickBot="1" x14ac:dyDescent="0.3">
      <c r="A82" s="7" t="s">
        <v>79</v>
      </c>
      <c r="B82" s="80">
        <f t="shared" si="9"/>
        <v>1538.6679999999999</v>
      </c>
      <c r="C82" s="38">
        <f t="shared" si="10"/>
        <v>120.8520691840843</v>
      </c>
      <c r="D82" s="39">
        <f t="shared" si="15"/>
        <v>0.45034892743193333</v>
      </c>
      <c r="E82" s="41">
        <f t="shared" si="12"/>
        <v>0.62124902838039142</v>
      </c>
      <c r="F82" s="101">
        <f t="shared" si="16"/>
        <v>0.82679634605051044</v>
      </c>
      <c r="G82" s="125" t="s">
        <v>128</v>
      </c>
      <c r="H82" s="109">
        <v>1538.6679999999999</v>
      </c>
      <c r="I82" s="109">
        <v>120.8520691840843</v>
      </c>
      <c r="J82" s="110">
        <v>955.89599999999996</v>
      </c>
      <c r="K82" s="88">
        <f t="shared" si="14"/>
        <v>3416.6129999999998</v>
      </c>
      <c r="L82" s="62">
        <v>3416613</v>
      </c>
      <c r="M82" s="73">
        <f t="shared" si="17"/>
        <v>1861</v>
      </c>
      <c r="N82" s="77" t="s">
        <v>249</v>
      </c>
      <c r="O82" s="37">
        <v>1.861</v>
      </c>
    </row>
    <row r="83" spans="1:15" s="1" customFormat="1" ht="20.100000000000001" customHeight="1" x14ac:dyDescent="0.25">
      <c r="A83" s="9" t="s">
        <v>21</v>
      </c>
      <c r="B83" s="17">
        <f t="shared" si="9"/>
        <v>6440.1869999999999</v>
      </c>
      <c r="C83" s="18">
        <f t="shared" si="10"/>
        <v>128.48448175972345</v>
      </c>
      <c r="D83" s="19">
        <f t="shared" si="15"/>
        <v>0.38146400568104244</v>
      </c>
      <c r="E83" s="20">
        <f t="shared" si="12"/>
        <v>0.5621624030482345</v>
      </c>
      <c r="F83" s="100">
        <f t="shared" si="16"/>
        <v>0.72207500840901451</v>
      </c>
      <c r="G83" s="127" t="s">
        <v>129</v>
      </c>
      <c r="H83" s="108">
        <v>6440.1869999999999</v>
      </c>
      <c r="I83" s="108">
        <v>128.48448175972345</v>
      </c>
      <c r="J83" s="107">
        <v>3620.431</v>
      </c>
      <c r="K83" s="93">
        <f t="shared" si="14"/>
        <v>16882.816999999999</v>
      </c>
      <c r="L83" s="61">
        <v>16882817</v>
      </c>
      <c r="M83" s="74">
        <f>SUM(M84:M93)</f>
        <v>8919</v>
      </c>
      <c r="N83" s="78" t="s">
        <v>21</v>
      </c>
      <c r="O83" s="50">
        <f>SUM(O84:O93)</f>
        <v>8.9190000000000005</v>
      </c>
    </row>
    <row r="84" spans="1:15" s="1" customFormat="1" ht="20.100000000000001" customHeight="1" x14ac:dyDescent="0.25">
      <c r="A84" s="7" t="s">
        <v>36</v>
      </c>
      <c r="B84" s="40">
        <f t="shared" si="9"/>
        <v>145.11500000000001</v>
      </c>
      <c r="C84" s="38">
        <f t="shared" si="10"/>
        <v>128.45104582510865</v>
      </c>
      <c r="D84" s="39">
        <f t="shared" si="15"/>
        <v>0.65543671692215977</v>
      </c>
      <c r="E84" s="81">
        <f t="shared" si="12"/>
        <v>0.93281879888364405</v>
      </c>
      <c r="F84" s="101">
        <f t="shared" si="16"/>
        <v>0.84369186046511635</v>
      </c>
      <c r="G84" s="126" t="s">
        <v>130</v>
      </c>
      <c r="H84" s="109">
        <v>145.11500000000001</v>
      </c>
      <c r="I84" s="109">
        <v>128.45104582510865</v>
      </c>
      <c r="J84" s="110">
        <v>135.36600000000001</v>
      </c>
      <c r="K84" s="94">
        <f t="shared" si="14"/>
        <v>221.40199999999999</v>
      </c>
      <c r="L84" s="62">
        <v>221402</v>
      </c>
      <c r="M84" s="72">
        <f t="shared" si="17"/>
        <v>172</v>
      </c>
      <c r="N84" s="56" t="s">
        <v>251</v>
      </c>
      <c r="O84" s="35">
        <v>0.17199999999999999</v>
      </c>
    </row>
    <row r="85" spans="1:15" s="1" customFormat="1" ht="20.100000000000001" customHeight="1" x14ac:dyDescent="0.25">
      <c r="A85" s="7" t="s">
        <v>38</v>
      </c>
      <c r="B85" s="40">
        <f t="shared" si="9"/>
        <v>123.309</v>
      </c>
      <c r="C85" s="38">
        <f t="shared" si="10"/>
        <v>148.39342447289883</v>
      </c>
      <c r="D85" s="39">
        <f t="shared" si="15"/>
        <v>0.37083406011103159</v>
      </c>
      <c r="E85" s="81">
        <f t="shared" si="12"/>
        <v>0.85178697418679905</v>
      </c>
      <c r="F85" s="101">
        <f t="shared" si="16"/>
        <v>0.92713533834586459</v>
      </c>
      <c r="G85" s="125" t="s">
        <v>131</v>
      </c>
      <c r="H85" s="109">
        <v>123.309</v>
      </c>
      <c r="I85" s="109">
        <v>148.39342447289883</v>
      </c>
      <c r="J85" s="110">
        <v>105.033</v>
      </c>
      <c r="K85" s="94">
        <f t="shared" si="14"/>
        <v>332.51799999999997</v>
      </c>
      <c r="L85" s="62">
        <v>332518</v>
      </c>
      <c r="M85" s="72">
        <f t="shared" si="17"/>
        <v>133</v>
      </c>
      <c r="N85" s="56" t="s">
        <v>252</v>
      </c>
      <c r="O85" s="35">
        <v>0.13300000000000001</v>
      </c>
    </row>
    <row r="86" spans="1:15" s="1" customFormat="1" ht="20.100000000000001" customHeight="1" x14ac:dyDescent="0.25">
      <c r="A86" s="7" t="s">
        <v>39</v>
      </c>
      <c r="B86" s="40">
        <f t="shared" si="9"/>
        <v>275.17099999999999</v>
      </c>
      <c r="C86" s="38">
        <f t="shared" si="10"/>
        <v>114.55911740216486</v>
      </c>
      <c r="D86" s="39">
        <f t="shared" si="15"/>
        <v>0.520845478842208</v>
      </c>
      <c r="E86" s="41">
        <f t="shared" si="12"/>
        <v>0.57368327331005087</v>
      </c>
      <c r="F86" s="101">
        <f t="shared" si="16"/>
        <v>0.88764838709677418</v>
      </c>
      <c r="G86" s="125" t="s">
        <v>132</v>
      </c>
      <c r="H86" s="109">
        <v>275.17099999999999</v>
      </c>
      <c r="I86" s="109">
        <v>114.55911740216486</v>
      </c>
      <c r="J86" s="110">
        <v>157.86099999999999</v>
      </c>
      <c r="K86" s="94">
        <f t="shared" si="14"/>
        <v>528.31600000000003</v>
      </c>
      <c r="L86" s="62">
        <v>528316</v>
      </c>
      <c r="M86" s="72">
        <f t="shared" si="17"/>
        <v>310</v>
      </c>
      <c r="N86" s="56" t="s">
        <v>253</v>
      </c>
      <c r="O86" s="35">
        <v>0.31</v>
      </c>
    </row>
    <row r="87" spans="1:15" s="1" customFormat="1" ht="20.100000000000001" customHeight="1" x14ac:dyDescent="0.25">
      <c r="A87" s="7" t="s">
        <v>5</v>
      </c>
      <c r="B87" s="40">
        <f t="shared" si="9"/>
        <v>788.21199999999999</v>
      </c>
      <c r="C87" s="38">
        <f t="shared" si="10"/>
        <v>128.71457218814709</v>
      </c>
      <c r="D87" s="39">
        <f t="shared" si="15"/>
        <v>0.34772949157357774</v>
      </c>
      <c r="E87" s="41">
        <f t="shared" si="12"/>
        <v>0.50980320015427327</v>
      </c>
      <c r="F87" s="101">
        <f t="shared" si="16"/>
        <v>0.95309794437726725</v>
      </c>
      <c r="G87" s="125" t="s">
        <v>5</v>
      </c>
      <c r="H87" s="109">
        <v>788.21199999999999</v>
      </c>
      <c r="I87" s="109">
        <v>128.71457218814709</v>
      </c>
      <c r="J87" s="110">
        <v>401.83300000000003</v>
      </c>
      <c r="K87" s="94">
        <f t="shared" si="14"/>
        <v>2266.739</v>
      </c>
      <c r="L87" s="62">
        <v>2266739</v>
      </c>
      <c r="M87" s="72">
        <f t="shared" si="17"/>
        <v>827</v>
      </c>
      <c r="N87" s="56" t="s">
        <v>254</v>
      </c>
      <c r="O87" s="35">
        <v>0.82699999999999996</v>
      </c>
    </row>
    <row r="88" spans="1:15" s="1" customFormat="1" ht="20.100000000000001" customHeight="1" x14ac:dyDescent="0.25">
      <c r="A88" s="7" t="s">
        <v>7</v>
      </c>
      <c r="B88" s="80">
        <f t="shared" si="9"/>
        <v>1073.953</v>
      </c>
      <c r="C88" s="38">
        <f t="shared" si="10"/>
        <v>135.5149161259713</v>
      </c>
      <c r="D88" s="39">
        <f t="shared" si="15"/>
        <v>0.37728033612441658</v>
      </c>
      <c r="E88" s="41">
        <f t="shared" si="12"/>
        <v>0.45202536796303006</v>
      </c>
      <c r="F88" s="101">
        <f t="shared" si="16"/>
        <v>0.77429920692141307</v>
      </c>
      <c r="G88" s="125" t="s">
        <v>7</v>
      </c>
      <c r="H88" s="109">
        <v>1073.953</v>
      </c>
      <c r="I88" s="109">
        <v>135.5149161259713</v>
      </c>
      <c r="J88" s="110">
        <v>485.45400000000001</v>
      </c>
      <c r="K88" s="94">
        <f t="shared" si="14"/>
        <v>2846.5650000000001</v>
      </c>
      <c r="L88" s="62">
        <v>2846565</v>
      </c>
      <c r="M88" s="72">
        <f t="shared" si="17"/>
        <v>1387</v>
      </c>
      <c r="N88" s="56" t="s">
        <v>256</v>
      </c>
      <c r="O88" s="35">
        <v>1.387</v>
      </c>
    </row>
    <row r="89" spans="1:15" s="1" customFormat="1" ht="20.100000000000001" customHeight="1" x14ac:dyDescent="0.25">
      <c r="A89" s="7" t="s">
        <v>80</v>
      </c>
      <c r="B89" s="40">
        <f t="shared" si="9"/>
        <v>981.80100000000004</v>
      </c>
      <c r="C89" s="38">
        <f t="shared" si="10"/>
        <v>111.60761177232889</v>
      </c>
      <c r="D89" s="39">
        <f t="shared" si="15"/>
        <v>0.41662783858721808</v>
      </c>
      <c r="E89" s="41">
        <f t="shared" si="12"/>
        <v>0.74928727919405247</v>
      </c>
      <c r="F89" s="101">
        <f t="shared" si="16"/>
        <v>0.76823239436619717</v>
      </c>
      <c r="G89" s="125" t="s">
        <v>133</v>
      </c>
      <c r="H89" s="109">
        <v>981.80100000000004</v>
      </c>
      <c r="I89" s="109">
        <v>111.60761177232889</v>
      </c>
      <c r="J89" s="110">
        <v>735.65099999999995</v>
      </c>
      <c r="K89" s="94">
        <f t="shared" si="14"/>
        <v>2356.5419999999999</v>
      </c>
      <c r="L89" s="62">
        <v>2356542</v>
      </c>
      <c r="M89" s="72">
        <f t="shared" si="17"/>
        <v>1278</v>
      </c>
      <c r="N89" s="56" t="s">
        <v>257</v>
      </c>
      <c r="O89" s="35">
        <v>1.278</v>
      </c>
    </row>
    <row r="90" spans="1:15" s="1" customFormat="1" ht="20.100000000000001" customHeight="1" x14ac:dyDescent="0.25">
      <c r="A90" s="7" t="s">
        <v>81</v>
      </c>
      <c r="B90" s="40">
        <f t="shared" si="9"/>
        <v>460.53800000000001</v>
      </c>
      <c r="C90" s="134">
        <f t="shared" si="10"/>
        <v>96.978234868010986</v>
      </c>
      <c r="D90" s="39">
        <f t="shared" si="15"/>
        <v>0.17688250056267424</v>
      </c>
      <c r="E90" s="41">
        <f t="shared" si="12"/>
        <v>0.61357151852832981</v>
      </c>
      <c r="F90" s="101">
        <f t="shared" si="16"/>
        <v>0.35075247524752479</v>
      </c>
      <c r="G90" s="125" t="s">
        <v>134</v>
      </c>
      <c r="H90" s="109">
        <v>460.53800000000001</v>
      </c>
      <c r="I90" s="109">
        <v>96.978234868010986</v>
      </c>
      <c r="J90" s="110">
        <v>282.57299999999998</v>
      </c>
      <c r="K90" s="94">
        <f t="shared" si="14"/>
        <v>2603.6379999999999</v>
      </c>
      <c r="L90" s="62">
        <v>2603638</v>
      </c>
      <c r="M90" s="72">
        <f t="shared" si="17"/>
        <v>1313</v>
      </c>
      <c r="N90" s="56" t="s">
        <v>255</v>
      </c>
      <c r="O90" s="35">
        <v>1.3129999999999999</v>
      </c>
    </row>
    <row r="91" spans="1:15" s="1" customFormat="1" ht="20.100000000000001" customHeight="1" x14ac:dyDescent="0.25">
      <c r="A91" s="7" t="s">
        <v>82</v>
      </c>
      <c r="B91" s="80">
        <f t="shared" si="9"/>
        <v>1773.09</v>
      </c>
      <c r="C91" s="38">
        <f t="shared" si="10"/>
        <v>154.95286543380666</v>
      </c>
      <c r="D91" s="39">
        <f t="shared" si="15"/>
        <v>0.63794558129075774</v>
      </c>
      <c r="E91" s="41">
        <f t="shared" si="12"/>
        <v>0.41174277673440157</v>
      </c>
      <c r="F91" s="101">
        <f t="shared" si="16"/>
        <v>0.78109691629955946</v>
      </c>
      <c r="G91" s="125" t="s">
        <v>135</v>
      </c>
      <c r="H91" s="109">
        <v>1773.09</v>
      </c>
      <c r="I91" s="109">
        <v>154.95286543380666</v>
      </c>
      <c r="J91" s="110">
        <v>730.05700000000002</v>
      </c>
      <c r="K91" s="94">
        <f t="shared" si="14"/>
        <v>2779.375</v>
      </c>
      <c r="L91" s="62">
        <v>2779375</v>
      </c>
      <c r="M91" s="72">
        <f t="shared" si="17"/>
        <v>2270</v>
      </c>
      <c r="N91" s="56" t="s">
        <v>258</v>
      </c>
      <c r="O91" s="35">
        <v>2.27</v>
      </c>
    </row>
    <row r="92" spans="1:15" s="1" customFormat="1" ht="20.100000000000001" customHeight="1" x14ac:dyDescent="0.25">
      <c r="A92" s="7" t="s">
        <v>83</v>
      </c>
      <c r="B92" s="40">
        <f t="shared" si="9"/>
        <v>541.22</v>
      </c>
      <c r="C92" s="38">
        <f t="shared" si="10"/>
        <v>131.92218536185854</v>
      </c>
      <c r="D92" s="39">
        <f t="shared" si="15"/>
        <v>0.28799909750846353</v>
      </c>
      <c r="E92" s="41">
        <f t="shared" si="12"/>
        <v>0.68225675326115065</v>
      </c>
      <c r="F92" s="101">
        <f t="shared" si="16"/>
        <v>0.89903654485049833</v>
      </c>
      <c r="G92" s="125" t="s">
        <v>136</v>
      </c>
      <c r="H92" s="109">
        <v>541.22</v>
      </c>
      <c r="I92" s="109">
        <v>131.92218536185854</v>
      </c>
      <c r="J92" s="110">
        <v>369.25099999999998</v>
      </c>
      <c r="K92" s="94">
        <f t="shared" si="14"/>
        <v>1879.242</v>
      </c>
      <c r="L92" s="62">
        <v>1879242</v>
      </c>
      <c r="M92" s="72">
        <f t="shared" si="17"/>
        <v>602</v>
      </c>
      <c r="N92" s="56" t="s">
        <v>259</v>
      </c>
      <c r="O92" s="35">
        <v>0.60199999999999998</v>
      </c>
    </row>
    <row r="93" spans="1:15" s="1" customFormat="1" ht="20.100000000000001" customHeight="1" thickBot="1" x14ac:dyDescent="0.3">
      <c r="A93" s="7" t="s">
        <v>84</v>
      </c>
      <c r="B93" s="40">
        <f t="shared" si="9"/>
        <v>277.77800000000002</v>
      </c>
      <c r="C93" s="38">
        <f t="shared" si="10"/>
        <v>105.9521766162038</v>
      </c>
      <c r="D93" s="39">
        <f t="shared" si="15"/>
        <v>0.25997491764001202</v>
      </c>
      <c r="E93" s="41">
        <f t="shared" si="12"/>
        <v>0.78246657402674069</v>
      </c>
      <c r="F93" s="101">
        <f t="shared" si="16"/>
        <v>0.4430271132376396</v>
      </c>
      <c r="G93" s="125" t="s">
        <v>137</v>
      </c>
      <c r="H93" s="109">
        <v>277.77800000000002</v>
      </c>
      <c r="I93" s="109">
        <v>105.9521766162038</v>
      </c>
      <c r="J93" s="110">
        <v>217.352</v>
      </c>
      <c r="K93" s="95">
        <f t="shared" si="14"/>
        <v>1068.48</v>
      </c>
      <c r="L93" s="62">
        <v>1068480</v>
      </c>
      <c r="M93" s="75">
        <f t="shared" si="17"/>
        <v>627</v>
      </c>
      <c r="N93" s="79" t="s">
        <v>260</v>
      </c>
      <c r="O93" s="36">
        <v>0.627</v>
      </c>
    </row>
    <row r="94" spans="1:15" s="1" customFormat="1" ht="20.100000000000001" customHeight="1" x14ac:dyDescent="0.25">
      <c r="A94" s="9" t="s">
        <v>20</v>
      </c>
      <c r="B94" s="17">
        <f t="shared" si="9"/>
        <v>2403.3359999999998</v>
      </c>
      <c r="C94" s="18">
        <f t="shared" si="10"/>
        <v>132.3145309271568</v>
      </c>
      <c r="D94" s="19">
        <f t="shared" si="15"/>
        <v>0.29730834395560019</v>
      </c>
      <c r="E94" s="20">
        <f t="shared" si="12"/>
        <v>0.68262282094555238</v>
      </c>
      <c r="F94" s="100">
        <f t="shared" si="16"/>
        <v>0.72916747572815532</v>
      </c>
      <c r="G94" s="127" t="s">
        <v>138</v>
      </c>
      <c r="H94" s="108">
        <v>2403.3359999999998</v>
      </c>
      <c r="I94" s="108">
        <v>132.3145309271568</v>
      </c>
      <c r="J94" s="107">
        <v>1640.5719999999999</v>
      </c>
      <c r="K94" s="96">
        <f t="shared" si="14"/>
        <v>8083.6480000000001</v>
      </c>
      <c r="L94" s="61">
        <v>8083648</v>
      </c>
      <c r="M94" s="71">
        <f>SUM(M95:M105)</f>
        <v>3296</v>
      </c>
      <c r="N94" s="76" t="s">
        <v>20</v>
      </c>
      <c r="O94" s="50">
        <f>SUM(O95:O105)</f>
        <v>3.2959999999999998</v>
      </c>
    </row>
    <row r="95" spans="1:15" s="1" customFormat="1" ht="20.100000000000001" customHeight="1" x14ac:dyDescent="0.25">
      <c r="A95" s="7" t="s">
        <v>37</v>
      </c>
      <c r="B95" s="40">
        <f t="shared" si="9"/>
        <v>256.81700000000001</v>
      </c>
      <c r="C95" s="38">
        <f t="shared" si="10"/>
        <v>106.57191468171632</v>
      </c>
      <c r="D95" s="39">
        <f t="shared" si="15"/>
        <v>0.26166113254683965</v>
      </c>
      <c r="E95" s="81">
        <f t="shared" si="12"/>
        <v>0.83883465658426037</v>
      </c>
      <c r="F95" s="101">
        <f t="shared" si="16"/>
        <v>0.72752691218130316</v>
      </c>
      <c r="G95" s="125" t="s">
        <v>139</v>
      </c>
      <c r="H95" s="109">
        <v>256.81700000000001</v>
      </c>
      <c r="I95" s="109">
        <v>106.57191468171632</v>
      </c>
      <c r="J95" s="110">
        <v>215.42699999999999</v>
      </c>
      <c r="K95" s="94">
        <f>L95/1000</f>
        <v>981.48699999999997</v>
      </c>
      <c r="L95" s="62">
        <v>981487</v>
      </c>
      <c r="M95" s="72">
        <f t="shared" si="17"/>
        <v>353</v>
      </c>
      <c r="N95" s="56" t="s">
        <v>264</v>
      </c>
      <c r="O95" s="35">
        <v>0.35299999999999998</v>
      </c>
    </row>
    <row r="96" spans="1:15" s="1" customFormat="1" ht="20.100000000000001" customHeight="1" x14ac:dyDescent="0.25">
      <c r="A96" s="7" t="s">
        <v>40</v>
      </c>
      <c r="B96" s="40">
        <f t="shared" si="9"/>
        <v>356.54599999999999</v>
      </c>
      <c r="C96" s="38">
        <f t="shared" si="10"/>
        <v>142.19919676792816</v>
      </c>
      <c r="D96" s="39">
        <f t="shared" si="15"/>
        <v>0.35995186454229922</v>
      </c>
      <c r="E96" s="81">
        <f t="shared" si="12"/>
        <v>0.8068916773712228</v>
      </c>
      <c r="F96" s="101">
        <f t="shared" si="16"/>
        <v>0.42854086538461539</v>
      </c>
      <c r="G96" s="126" t="s">
        <v>140</v>
      </c>
      <c r="H96" s="109">
        <v>356.54599999999999</v>
      </c>
      <c r="I96" s="109">
        <v>142.19919676792816</v>
      </c>
      <c r="J96" s="110">
        <v>287.69400000000002</v>
      </c>
      <c r="K96" s="94">
        <f t="shared" si="14"/>
        <v>990.53800000000001</v>
      </c>
      <c r="L96" s="62">
        <v>990538</v>
      </c>
      <c r="M96" s="72">
        <f t="shared" si="17"/>
        <v>832</v>
      </c>
      <c r="N96" s="56" t="s">
        <v>261</v>
      </c>
      <c r="O96" s="35">
        <v>0.83199999999999996</v>
      </c>
    </row>
    <row r="97" spans="1:15" s="1" customFormat="1" ht="20.100000000000001" customHeight="1" x14ac:dyDescent="0.25">
      <c r="A97" s="7" t="s">
        <v>6</v>
      </c>
      <c r="B97" s="40">
        <f t="shared" si="9"/>
        <v>235.76599999999999</v>
      </c>
      <c r="C97" s="38">
        <f t="shared" si="10"/>
        <v>228.54622475983675</v>
      </c>
      <c r="D97" s="39">
        <f t="shared" si="15"/>
        <v>0.22604753819057272</v>
      </c>
      <c r="E97" s="81">
        <f t="shared" si="12"/>
        <v>0.86300823698073514</v>
      </c>
      <c r="F97" s="101">
        <f t="shared" si="16"/>
        <v>0.66412957746478873</v>
      </c>
      <c r="G97" s="125" t="s">
        <v>6</v>
      </c>
      <c r="H97" s="109">
        <v>235.76599999999999</v>
      </c>
      <c r="I97" s="109">
        <v>228.54622475983675</v>
      </c>
      <c r="J97" s="110">
        <v>203.46799999999999</v>
      </c>
      <c r="K97" s="94">
        <f>L97/1000</f>
        <v>1042.9929999999999</v>
      </c>
      <c r="L97" s="62">
        <v>1042993</v>
      </c>
      <c r="M97" s="72">
        <f t="shared" si="17"/>
        <v>355</v>
      </c>
      <c r="N97" s="56" t="s">
        <v>263</v>
      </c>
      <c r="O97" s="35">
        <v>0.35499999999999998</v>
      </c>
    </row>
    <row r="98" spans="1:15" s="1" customFormat="1" ht="20.100000000000001" customHeight="1" x14ac:dyDescent="0.25">
      <c r="A98" s="7" t="s">
        <v>8</v>
      </c>
      <c r="B98" s="40">
        <f t="shared" si="9"/>
        <v>48.991999999999997</v>
      </c>
      <c r="C98" s="38">
        <f t="shared" si="10"/>
        <v>144.56608338989054</v>
      </c>
      <c r="D98" s="39">
        <f t="shared" si="15"/>
        <v>0.15685621620237114</v>
      </c>
      <c r="E98" s="81">
        <f t="shared" si="12"/>
        <v>0.90292292619203129</v>
      </c>
      <c r="F98" s="101">
        <f t="shared" si="16"/>
        <v>0.55672727272727274</v>
      </c>
      <c r="G98" s="125" t="s">
        <v>8</v>
      </c>
      <c r="H98" s="109">
        <v>48.991999999999997</v>
      </c>
      <c r="I98" s="109">
        <v>144.56608338989054</v>
      </c>
      <c r="J98" s="110">
        <v>44.235999999999997</v>
      </c>
      <c r="K98" s="94">
        <f t="shared" si="14"/>
        <v>312.33699999999999</v>
      </c>
      <c r="L98" s="62">
        <v>312337</v>
      </c>
      <c r="M98" s="72">
        <f t="shared" si="17"/>
        <v>88</v>
      </c>
      <c r="N98" s="56" t="s">
        <v>262</v>
      </c>
      <c r="O98" s="35">
        <v>8.7999999999999995E-2</v>
      </c>
    </row>
    <row r="99" spans="1:15" s="1" customFormat="1" ht="20.100000000000001" customHeight="1" x14ac:dyDescent="0.25">
      <c r="A99" s="7" t="s">
        <v>9</v>
      </c>
      <c r="B99" s="40">
        <f t="shared" si="9"/>
        <v>659.23299999999995</v>
      </c>
      <c r="C99" s="38">
        <f t="shared" si="10"/>
        <v>119.59070533577872</v>
      </c>
      <c r="D99" s="39">
        <f t="shared" si="15"/>
        <v>0.35434461621486224</v>
      </c>
      <c r="E99" s="41">
        <f t="shared" si="12"/>
        <v>0.60412782733874071</v>
      </c>
      <c r="F99" s="133">
        <f t="shared" si="16"/>
        <v>1.2185452865064694</v>
      </c>
      <c r="G99" s="125" t="s">
        <v>9</v>
      </c>
      <c r="H99" s="109">
        <v>659.23299999999995</v>
      </c>
      <c r="I99" s="109">
        <v>119.59070533577872</v>
      </c>
      <c r="J99" s="110">
        <v>398.26100000000002</v>
      </c>
      <c r="K99" s="94">
        <f t="shared" si="14"/>
        <v>1860.4290000000001</v>
      </c>
      <c r="L99" s="62">
        <v>1860429</v>
      </c>
      <c r="M99" s="72">
        <f t="shared" si="17"/>
        <v>541</v>
      </c>
      <c r="N99" s="56" t="s">
        <v>265</v>
      </c>
      <c r="O99" s="35">
        <v>0.54100000000000004</v>
      </c>
    </row>
    <row r="100" spans="1:15" s="1" customFormat="1" ht="20.100000000000001" customHeight="1" x14ac:dyDescent="0.25">
      <c r="A100" s="7" t="s">
        <v>10</v>
      </c>
      <c r="B100" s="40">
        <f t="shared" si="9"/>
        <v>278.46100000000001</v>
      </c>
      <c r="C100" s="38">
        <f t="shared" si="10"/>
        <v>113.60932502121548</v>
      </c>
      <c r="D100" s="39">
        <f t="shared" si="15"/>
        <v>0.21449231378342717</v>
      </c>
      <c r="E100" s="41">
        <f t="shared" si="12"/>
        <v>0.62668739967176734</v>
      </c>
      <c r="F100" s="101">
        <f t="shared" si="16"/>
        <v>0.78661299435028254</v>
      </c>
      <c r="G100" s="125" t="s">
        <v>10</v>
      </c>
      <c r="H100" s="109">
        <v>278.46100000000001</v>
      </c>
      <c r="I100" s="109">
        <v>113.60932502121548</v>
      </c>
      <c r="J100" s="110">
        <v>174.50800000000001</v>
      </c>
      <c r="K100" s="94">
        <f t="shared" si="14"/>
        <v>1298.2329999999999</v>
      </c>
      <c r="L100" s="62">
        <v>1298233</v>
      </c>
      <c r="M100" s="72">
        <f t="shared" si="17"/>
        <v>354</v>
      </c>
      <c r="N100" s="56" t="s">
        <v>267</v>
      </c>
      <c r="O100" s="35">
        <v>0.35399999999999998</v>
      </c>
    </row>
    <row r="101" spans="1:15" s="1" customFormat="1" ht="20.100000000000001" customHeight="1" x14ac:dyDescent="0.25">
      <c r="A101" s="7" t="s">
        <v>85</v>
      </c>
      <c r="B101" s="40">
        <f t="shared" si="9"/>
        <v>262.13</v>
      </c>
      <c r="C101" s="38">
        <f t="shared" si="10"/>
        <v>249.40771258123138</v>
      </c>
      <c r="D101" s="39">
        <f t="shared" si="15"/>
        <v>0.33959545996898516</v>
      </c>
      <c r="E101" s="41">
        <f t="shared" si="12"/>
        <v>0.54489375500705761</v>
      </c>
      <c r="F101" s="133">
        <f t="shared" si="16"/>
        <v>1.1013865546218486</v>
      </c>
      <c r="G101" s="125" t="s">
        <v>141</v>
      </c>
      <c r="H101" s="109">
        <v>262.13</v>
      </c>
      <c r="I101" s="109">
        <v>249.40771258123138</v>
      </c>
      <c r="J101" s="110">
        <v>142.833</v>
      </c>
      <c r="K101" s="94">
        <f t="shared" si="14"/>
        <v>771.88900000000001</v>
      </c>
      <c r="L101" s="62">
        <v>771889</v>
      </c>
      <c r="M101" s="72">
        <f t="shared" si="17"/>
        <v>238</v>
      </c>
      <c r="N101" s="56" t="s">
        <v>268</v>
      </c>
      <c r="O101" s="35">
        <v>0.23799999999999999</v>
      </c>
    </row>
    <row r="102" spans="1:15" s="1" customFormat="1" ht="20.100000000000001" customHeight="1" x14ac:dyDescent="0.25">
      <c r="A102" s="7" t="s">
        <v>86</v>
      </c>
      <c r="B102" s="40">
        <f t="shared" si="9"/>
        <v>8.66</v>
      </c>
      <c r="C102" s="38">
        <f t="shared" si="10"/>
        <v>281.6260162601626</v>
      </c>
      <c r="D102" s="39">
        <f t="shared" si="15"/>
        <v>6.2968537544808731E-2</v>
      </c>
      <c r="E102" s="83">
        <v>3.0000000000000001E-3</v>
      </c>
      <c r="F102" s="133">
        <f t="shared" si="16"/>
        <v>1.0825</v>
      </c>
      <c r="G102" s="125" t="s">
        <v>142</v>
      </c>
      <c r="H102" s="109">
        <v>8.66</v>
      </c>
      <c r="I102" s="109">
        <v>281.6260162601626</v>
      </c>
      <c r="J102" s="110">
        <v>3.7909999999999999</v>
      </c>
      <c r="K102" s="94">
        <f t="shared" si="14"/>
        <v>137.529</v>
      </c>
      <c r="L102" s="62">
        <v>137529</v>
      </c>
      <c r="M102" s="72">
        <f t="shared" si="17"/>
        <v>8</v>
      </c>
      <c r="N102" s="56" t="s">
        <v>266</v>
      </c>
      <c r="O102" s="35">
        <v>8.0000000000000002E-3</v>
      </c>
    </row>
    <row r="103" spans="1:15" s="1" customFormat="1" ht="20.100000000000001" customHeight="1" x14ac:dyDescent="0.25">
      <c r="A103" s="7" t="s">
        <v>87</v>
      </c>
      <c r="B103" s="40">
        <f t="shared" si="9"/>
        <v>274.17899999999997</v>
      </c>
      <c r="C103" s="38">
        <f t="shared" si="10"/>
        <v>106.0891805511488</v>
      </c>
      <c r="D103" s="39">
        <f t="shared" si="15"/>
        <v>0.5662433628592729</v>
      </c>
      <c r="E103" s="41">
        <f>J103/B103</f>
        <v>0.54765682273259453</v>
      </c>
      <c r="F103" s="101">
        <f t="shared" si="16"/>
        <v>0.60126973684210516</v>
      </c>
      <c r="G103" s="125" t="s">
        <v>143</v>
      </c>
      <c r="H103" s="109">
        <v>274.17899999999997</v>
      </c>
      <c r="I103" s="109">
        <v>106.0891805511488</v>
      </c>
      <c r="J103" s="110">
        <v>150.15600000000001</v>
      </c>
      <c r="K103" s="94">
        <f t="shared" si="14"/>
        <v>484.20699999999999</v>
      </c>
      <c r="L103" s="62">
        <v>484207</v>
      </c>
      <c r="M103" s="72">
        <f t="shared" si="17"/>
        <v>456</v>
      </c>
      <c r="N103" s="56" t="s">
        <v>269</v>
      </c>
      <c r="O103" s="35">
        <v>0.45600000000000002</v>
      </c>
    </row>
    <row r="104" spans="1:15" s="1" customFormat="1" ht="20.100000000000001" customHeight="1" x14ac:dyDescent="0.25">
      <c r="A104" s="7" t="s">
        <v>88</v>
      </c>
      <c r="B104" s="40">
        <f t="shared" si="9"/>
        <v>19.673999999999999</v>
      </c>
      <c r="C104" s="134">
        <f t="shared" si="10"/>
        <v>86.372815874967074</v>
      </c>
      <c r="D104" s="39">
        <f t="shared" si="15"/>
        <v>0.12799260955553243</v>
      </c>
      <c r="E104" s="81">
        <f>J104/B104</f>
        <v>1</v>
      </c>
      <c r="F104" s="101">
        <f t="shared" si="16"/>
        <v>0.29809090909090907</v>
      </c>
      <c r="G104" s="125" t="s">
        <v>144</v>
      </c>
      <c r="H104" s="109">
        <v>19.673999999999999</v>
      </c>
      <c r="I104" s="109">
        <v>86.372815874967074</v>
      </c>
      <c r="J104" s="110">
        <v>19.673999999999999</v>
      </c>
      <c r="K104" s="94">
        <f t="shared" si="14"/>
        <v>153.71199999999999</v>
      </c>
      <c r="L104" s="62">
        <v>153712</v>
      </c>
      <c r="M104" s="72">
        <f t="shared" si="17"/>
        <v>66</v>
      </c>
      <c r="N104" s="56" t="s">
        <v>270</v>
      </c>
      <c r="O104" s="35">
        <v>6.6000000000000003E-2</v>
      </c>
    </row>
    <row r="105" spans="1:15" ht="18.75" thickBot="1" x14ac:dyDescent="0.3">
      <c r="A105" s="10" t="s">
        <v>97</v>
      </c>
      <c r="B105" s="45">
        <f t="shared" si="9"/>
        <v>2.8780000000000001</v>
      </c>
      <c r="C105" s="42">
        <f t="shared" si="10"/>
        <v>153.49333333333334</v>
      </c>
      <c r="D105" s="43">
        <f t="shared" si="15"/>
        <v>5.7223525669065897E-2</v>
      </c>
      <c r="E105" s="44">
        <f>J105/B105</f>
        <v>0.18207088255733148</v>
      </c>
      <c r="F105" s="102">
        <f t="shared" si="16"/>
        <v>0.5756</v>
      </c>
      <c r="G105" s="130" t="s">
        <v>145</v>
      </c>
      <c r="H105" s="120">
        <v>2.8780000000000001</v>
      </c>
      <c r="I105" s="120">
        <v>153.49333333333334</v>
      </c>
      <c r="J105" s="121">
        <v>0.52400000000000002</v>
      </c>
      <c r="K105" s="97">
        <f t="shared" si="14"/>
        <v>50.293999999999997</v>
      </c>
      <c r="L105" s="63">
        <v>50294</v>
      </c>
      <c r="M105" s="73">
        <f t="shared" si="17"/>
        <v>5</v>
      </c>
      <c r="N105" s="77" t="s">
        <v>271</v>
      </c>
      <c r="O105" s="37">
        <v>5.0000000000000001E-3</v>
      </c>
    </row>
    <row r="106" spans="1:15" ht="18" x14ac:dyDescent="0.25">
      <c r="G106" s="29"/>
      <c r="H106" s="30"/>
      <c r="I106" s="30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2020-12-19T04:44:31Z</cp:lastPrinted>
  <dcterms:created xsi:type="dcterms:W3CDTF">2013-10-22T08:15:47Z</dcterms:created>
  <dcterms:modified xsi:type="dcterms:W3CDTF">2022-10-16T18:49:04Z</dcterms:modified>
</cp:coreProperties>
</file>