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0 Ввод - по регионам и месяцам\2024\"/>
    </mc:Choice>
  </mc:AlternateContent>
  <xr:revisionPtr revIDLastSave="0" documentId="13_ncr:1_{FE433532-128A-4D69-8526-AD8F6159C6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O78" i="1"/>
  <c r="O27" i="1"/>
  <c r="B4" i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M25" i="1"/>
  <c r="M26" i="1"/>
  <c r="M28" i="1"/>
  <c r="M29" i="1"/>
  <c r="M30" i="1"/>
  <c r="M31" i="1"/>
  <c r="M32" i="1"/>
  <c r="M33" i="1"/>
  <c r="M34" i="1"/>
  <c r="M35" i="1"/>
  <c r="M36" i="1"/>
  <c r="M27" i="1" l="1"/>
  <c r="M24" i="1" s="1"/>
  <c r="K4" i="1" l="1"/>
  <c r="D4" i="1" s="1"/>
  <c r="K6" i="1"/>
  <c r="K7" i="1"/>
  <c r="D7" i="1" s="1"/>
  <c r="K8" i="1"/>
  <c r="D8" i="1" s="1"/>
  <c r="K9" i="1"/>
  <c r="D9" i="1" s="1"/>
  <c r="K10" i="1"/>
  <c r="D10" i="1" s="1"/>
  <c r="K11" i="1"/>
  <c r="D11" i="1" s="1"/>
  <c r="K12" i="1"/>
  <c r="D12" i="1" s="1"/>
  <c r="K13" i="1"/>
  <c r="D13" i="1" s="1"/>
  <c r="K14" i="1"/>
  <c r="D14" i="1" s="1"/>
  <c r="K15" i="1"/>
  <c r="D15" i="1" s="1"/>
  <c r="K16" i="1"/>
  <c r="D16" i="1" s="1"/>
  <c r="K17" i="1"/>
  <c r="D17" i="1" s="1"/>
  <c r="K18" i="1"/>
  <c r="D18" i="1" s="1"/>
  <c r="K19" i="1"/>
  <c r="D19" i="1" s="1"/>
  <c r="K20" i="1"/>
  <c r="D20" i="1" s="1"/>
  <c r="K21" i="1"/>
  <c r="D21" i="1" s="1"/>
  <c r="K22" i="1"/>
  <c r="D22" i="1" s="1"/>
  <c r="K23" i="1"/>
  <c r="D23" i="1" s="1"/>
  <c r="K25" i="1"/>
  <c r="K26" i="1"/>
  <c r="D26" i="1" s="1"/>
  <c r="K27" i="1"/>
  <c r="D27" i="1" s="1"/>
  <c r="K28" i="1"/>
  <c r="D28" i="1" s="1"/>
  <c r="K29" i="1"/>
  <c r="D29" i="1" s="1"/>
  <c r="K30" i="1"/>
  <c r="D30" i="1" s="1"/>
  <c r="K31" i="1"/>
  <c r="D31" i="1" s="1"/>
  <c r="K32" i="1"/>
  <c r="D32" i="1" s="1"/>
  <c r="K33" i="1"/>
  <c r="D33" i="1" s="1"/>
  <c r="K34" i="1"/>
  <c r="D34" i="1" s="1"/>
  <c r="K35" i="1"/>
  <c r="D35" i="1" s="1"/>
  <c r="K36" i="1"/>
  <c r="D36" i="1" s="1"/>
  <c r="K38" i="1"/>
  <c r="K39" i="1"/>
  <c r="D39" i="1" s="1"/>
  <c r="K40" i="1"/>
  <c r="D40" i="1" s="1"/>
  <c r="K41" i="1"/>
  <c r="D41" i="1" s="1"/>
  <c r="K42" i="1"/>
  <c r="D42" i="1" s="1"/>
  <c r="K43" i="1"/>
  <c r="D43" i="1" s="1"/>
  <c r="K44" i="1"/>
  <c r="D44" i="1" s="1"/>
  <c r="K45" i="1"/>
  <c r="D45" i="1" s="1"/>
  <c r="K47" i="1"/>
  <c r="K48" i="1"/>
  <c r="D48" i="1" s="1"/>
  <c r="K49" i="1"/>
  <c r="D49" i="1" s="1"/>
  <c r="K50" i="1"/>
  <c r="D50" i="1" s="1"/>
  <c r="K51" i="1"/>
  <c r="D51" i="1" s="1"/>
  <c r="K52" i="1"/>
  <c r="D52" i="1" s="1"/>
  <c r="K53" i="1"/>
  <c r="D53" i="1" s="1"/>
  <c r="K55" i="1"/>
  <c r="K56" i="1"/>
  <c r="D56" i="1" s="1"/>
  <c r="K57" i="1"/>
  <c r="D57" i="1" s="1"/>
  <c r="K58" i="1"/>
  <c r="D58" i="1" s="1"/>
  <c r="K59" i="1"/>
  <c r="D59" i="1" s="1"/>
  <c r="K60" i="1"/>
  <c r="D60" i="1" s="1"/>
  <c r="K61" i="1"/>
  <c r="D61" i="1" s="1"/>
  <c r="K62" i="1"/>
  <c r="D62" i="1" s="1"/>
  <c r="K63" i="1"/>
  <c r="D63" i="1" s="1"/>
  <c r="K64" i="1"/>
  <c r="D64" i="1" s="1"/>
  <c r="K65" i="1"/>
  <c r="D65" i="1" s="1"/>
  <c r="K66" i="1"/>
  <c r="D66" i="1" s="1"/>
  <c r="K67" i="1"/>
  <c r="D67" i="1" s="1"/>
  <c r="K68" i="1"/>
  <c r="D68" i="1" s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K24" i="1" l="1"/>
  <c r="D38" i="1"/>
  <c r="K37" i="1"/>
  <c r="D37" i="1" s="1"/>
  <c r="D55" i="1"/>
  <c r="K54" i="1"/>
  <c r="D54" i="1" s="1"/>
  <c r="D47" i="1"/>
  <c r="K46" i="1"/>
  <c r="D46" i="1" s="1"/>
  <c r="D6" i="1"/>
  <c r="K5" i="1"/>
  <c r="D5" i="1" s="1"/>
  <c r="D25" i="1"/>
  <c r="D24" i="1"/>
  <c r="M5" i="1"/>
  <c r="M37" i="1"/>
  <c r="M75" i="1"/>
  <c r="F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K93" i="1"/>
  <c r="D93" i="1" s="1"/>
  <c r="K95" i="1"/>
  <c r="K96" i="1"/>
  <c r="D96" i="1" s="1"/>
  <c r="K97" i="1"/>
  <c r="D97" i="1" s="1"/>
  <c r="K98" i="1"/>
  <c r="D98" i="1" s="1"/>
  <c r="K99" i="1"/>
  <c r="D99" i="1" s="1"/>
  <c r="D95" i="1" l="1"/>
  <c r="D92" i="1"/>
  <c r="K83" i="1"/>
  <c r="D83" i="1" s="1"/>
  <c r="D76" i="1"/>
  <c r="K75" i="1"/>
  <c r="D75" i="1" s="1"/>
  <c r="E36" i="1"/>
  <c r="E49" i="1" l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K101" i="1"/>
  <c r="D101" i="1" s="1"/>
  <c r="K102" i="1"/>
  <c r="D102" i="1" s="1"/>
  <c r="K103" i="1"/>
  <c r="D103" i="1" s="1"/>
  <c r="K104" i="1"/>
  <c r="D104" i="1" s="1"/>
  <c r="K105" i="1"/>
  <c r="D105" i="1" s="1"/>
  <c r="D100" i="1" l="1"/>
  <c r="K94" i="1"/>
  <c r="D94" i="1" s="1"/>
</calcChain>
</file>

<file path=xl/sharedStrings.xml><?xml version="1.0" encoding="utf-8"?>
<sst xmlns="http://schemas.openxmlformats.org/spreadsheetml/2006/main" count="307" uniqueCount="281">
  <si>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</si>
  <si>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</si>
  <si>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</si>
  <si>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</si>
  <si>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</si>
  <si>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</si>
  <si>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</si>
  <si>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</si>
  <si>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</si>
  <si>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</si>
  <si>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</si>
  <si>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</si>
  <si>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</si>
  <si>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</si>
  <si>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</si>
  <si>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</si>
  <si>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</si>
  <si>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</si>
  <si>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</si>
  <si>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</si>
  <si>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</si>
  <si>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</si>
  <si>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</si>
  <si>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</si>
  <si>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</si>
  <si>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</si>
  <si>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</si>
  <si>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</si>
  <si>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</si>
  <si>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</si>
  <si>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</si>
  <si>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</si>
  <si>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</si>
  <si>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</si>
  <si>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</si>
  <si>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</si>
  <si>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</si>
  <si>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</si>
  <si>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</si>
  <si>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</si>
  <si>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</si>
  <si>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</si>
  <si>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</si>
  <si>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</si>
  <si>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</si>
  <si>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</si>
  <si>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</si>
  <si>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</si>
  <si>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</si>
  <si>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</si>
  <si>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</si>
  <si>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</si>
  <si>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</si>
  <si>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</si>
  <si>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</si>
  <si>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</si>
  <si>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</si>
  <si>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</si>
  <si>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</si>
  <si>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</si>
  <si>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</si>
  <si>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</si>
  <si>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</si>
  <si>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</si>
  <si>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</si>
  <si>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</si>
  <si>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</si>
  <si>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</si>
  <si>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</si>
  <si>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</si>
  <si>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</si>
  <si>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</si>
  <si>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</si>
  <si>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</si>
  <si>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</si>
  <si>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</si>
  <si>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</si>
  <si>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</si>
  <si>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</si>
  <si>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</si>
  <si>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</si>
  <si>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</si>
  <si>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</si>
  <si>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</si>
  <si>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</si>
  <si>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</si>
  <si>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</si>
  <si>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</si>
  <si>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</si>
  <si>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</si>
  <si>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</si>
  <si>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</si>
  <si>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</si>
  <si>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</si>
  <si>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</si>
  <si>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</si>
  <si>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</si>
  <si>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</si>
  <si>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</si>
  <si>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</si>
  <si>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</si>
  <si>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</si>
  <si>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</si>
  <si>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</si>
  <si>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</si>
  <si>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</si>
  <si>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</si>
  <si>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</si>
  <si>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</si>
  <si>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</si>
  <si>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</si>
  <si>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</si>
  <si>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</si>
  <si>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</si>
  <si>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</si>
  <si>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</si>
  <si>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</si>
  <si>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</si>
  <si>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</si>
  <si>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</si>
  <si>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</si>
  <si>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</si>
  <si>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</si>
  <si>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</si>
  <si>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</si>
  <si>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</si>
  <si>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</si>
  <si>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</si>
  <si>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</si>
  <si>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</si>
  <si>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</si>
  <si>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</si>
  <si>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</si>
  <si>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</si>
  <si>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</si>
  <si>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</si>
  <si>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</si>
  <si>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</si>
  <si>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</si>
  <si>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</si>
  <si>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</si>
  <si>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</si>
  <si>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</si>
  <si>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</si>
  <si>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</si>
  <si>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</si>
  <si>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</si>
  <si>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</si>
  <si>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</si>
  <si>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</si>
  <si>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</si>
  <si>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</si>
  <si>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</si>
  <si>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</si>
  <si>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</si>
  <si>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</si>
  <si>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</si>
  <si>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</si>
  <si>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</si>
  <si>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</si>
  <si>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</si>
  <si>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</si>
  <si>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</si>
  <si>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</si>
  <si>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</si>
  <si>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</si>
  <si>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</si>
  <si>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</si>
  <si>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</si>
  <si>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</si>
  <si>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</si>
  <si>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</si>
  <si>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</si>
  <si>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</si>
  <si>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</si>
  <si>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</si>
  <si>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</si>
  <si>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</si>
  <si>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</si>
  <si>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</si>
  <si>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</si>
  <si>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</si>
  <si>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</si>
  <si>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</si>
  <si>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</si>
  <si>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</si>
  <si>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</si>
  <si>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</si>
  <si>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</si>
  <si>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</si>
  <si>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</si>
  <si>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</si>
  <si>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</si>
  <si>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</si>
  <si>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</si>
  <si>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</si>
  <si>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</si>
  <si>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</si>
  <si>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</si>
  <si>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</si>
  <si>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</si>
  <si>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</si>
  <si>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</si>
  <si>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</si>
  <si>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</si>
  <si>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</si>
  <si>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</si>
  <si>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</si>
  <si>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</si>
  <si>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</si>
  <si>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</si>
  <si>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</si>
  <si>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</si>
  <si>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</si>
  <si>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</si>
  <si>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</si>
  <si>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</si>
  <si>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</si>
  <si>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</si>
  <si>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</si>
  <si>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</si>
  <si>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</si>
  <si>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</si>
  <si>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</si>
  <si>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</si>
  <si>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</si>
  <si>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</si>
  <si>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</si>
  <si>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</si>
  <si>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</si>
  <si>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</si>
  <si>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</si>
  <si>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</si>
  <si>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</si>
  <si>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</si>
  <si>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</si>
  <si>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</si>
  <si>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</si>
  <si>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</si>
  <si>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</si>
  <si>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</si>
  <si>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</si>
  <si>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</si>
  <si>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</si>
  <si>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</si>
  <si>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</si>
  <si>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</si>
  <si>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</si>
  <si>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</si>
  <si>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</si>
  <si>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</si>
  <si>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</si>
  <si>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</si>
  <si>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</si>
  <si>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</si>
  <si>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</si>
  <si>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</si>
  <si>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</si>
  <si>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</si>
  <si>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</si>
  <si>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</si>
  <si>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</si>
  <si>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</si>
  <si>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</si>
  <si>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</si>
  <si>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</si>
  <si>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</si>
  <si>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</si>
  <si>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</si>
  <si>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</si>
  <si>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</si>
  <si>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</si>
  <si>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</si>
  <si>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>НП от 23.09.22</t>
  </si>
  <si>
    <t xml:space="preserve"> % к 2022</t>
  </si>
  <si>
    <t>Еврейская А Обл.</t>
  </si>
  <si>
    <t>Жилищное строительство за январь 2024 года</t>
  </si>
  <si>
    <t>Архангельская область (без Ненецкого АО)</t>
  </si>
  <si>
    <t>Ввод по Нацпроекту (ФП "Жильё") в 2024 году</t>
  </si>
  <si>
    <t>Числ. насел. на 01.01.2023</t>
  </si>
  <si>
    <t>Респ. Татарстан (Татарстан)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</si>
</sst>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33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99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7"/>
      <name val="Arial"/>
      <family val="2"/>
      <charset val="204"/>
    </font>
    <font>
      <sz val="7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C00000"/>
      <name val="Arial"/>
      <family val="2"/>
      <charset val="204"/>
    </font>
    <font>
      <sz val="12"/>
      <color rgb="FF0033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5" fillId="0" borderId="0"/>
    <xf numFmtId="0" fontId="11" fillId="0" borderId="0"/>
    <xf numFmtId="9" fontId="12" fillId="0" borderId="0" applyFont="0" applyFill="0" applyBorder="0" applyAlignment="0" applyProtection="0"/>
    <xf numFmtId="0" fontId="17" fillId="0" borderId="0"/>
    <xf numFmtId="0" fontId="18" fillId="0" borderId="0"/>
  </cellStyleXfs>
  <cellXfs count="165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6" fontId="2" fillId="0" borderId="0" xfId="0" applyNumberFormat="1" applyFont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6" fontId="2" fillId="2" borderId="17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4" fontId="6" fillId="2" borderId="27" xfId="0" applyNumberFormat="1" applyFont="1" applyFill="1" applyBorder="1" applyAlignment="1">
      <alignment vertical="center" wrapText="1"/>
    </xf>
    <xf numFmtId="164" fontId="6" fillId="2" borderId="30" xfId="0" applyNumberFormat="1" applyFont="1" applyFill="1" applyBorder="1" applyAlignment="1">
      <alignment horizontal="center" vertical="center" wrapText="1"/>
    </xf>
    <xf numFmtId="164" fontId="6" fillId="2" borderId="27" xfId="0" applyNumberFormat="1" applyFont="1" applyFill="1" applyBorder="1" applyAlignment="1">
      <alignment horizontal="center" vertical="center" wrapText="1"/>
    </xf>
    <xf numFmtId="166" fontId="2" fillId="2" borderId="29" xfId="0" applyNumberFormat="1" applyFont="1" applyFill="1" applyBorder="1" applyAlignment="1">
      <alignment horizontal="right" vertical="center" wrapText="1"/>
    </xf>
    <xf numFmtId="3" fontId="15" fillId="2" borderId="20" xfId="0" applyNumberFormat="1" applyFont="1" applyFill="1" applyBorder="1" applyAlignment="1">
      <alignment horizontal="right" vertical="center" wrapText="1"/>
    </xf>
    <xf numFmtId="3" fontId="16" fillId="2" borderId="19" xfId="0" applyNumberFormat="1" applyFont="1" applyFill="1" applyBorder="1" applyAlignment="1">
      <alignment horizontal="right" vertical="center" wrapText="1"/>
    </xf>
    <xf numFmtId="3" fontId="16" fillId="2" borderId="21" xfId="0" applyNumberFormat="1" applyFont="1" applyFill="1" applyBorder="1" applyAlignment="1">
      <alignment horizontal="right" vertical="center" wrapText="1"/>
    </xf>
    <xf numFmtId="166" fontId="13" fillId="2" borderId="26" xfId="0" applyNumberFormat="1" applyFont="1" applyFill="1" applyBorder="1" applyAlignment="1">
      <alignment horizontal="right" vertical="center" wrapText="1"/>
    </xf>
    <xf numFmtId="166" fontId="13" fillId="2" borderId="28" xfId="0" applyNumberFormat="1" applyFont="1" applyFill="1" applyBorder="1" applyAlignment="1">
      <alignment horizontal="right" vertical="center" wrapText="1"/>
    </xf>
    <xf numFmtId="166" fontId="2" fillId="2" borderId="31" xfId="0" applyNumberFormat="1" applyFont="1" applyFill="1" applyBorder="1" applyAlignment="1">
      <alignment horizontal="right" vertical="center" wrapText="1"/>
    </xf>
    <xf numFmtId="166" fontId="13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3" fillId="2" borderId="32" xfId="0" applyNumberFormat="1" applyFont="1" applyFill="1" applyBorder="1" applyAlignment="1">
      <alignment horizontal="right" vertical="center" wrapText="1"/>
    </xf>
    <xf numFmtId="166" fontId="2" fillId="2" borderId="33" xfId="0" applyNumberFormat="1" applyFont="1" applyFill="1" applyBorder="1" applyAlignment="1">
      <alignment horizontal="right" vertical="center" wrapText="1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3" fontId="1" fillId="2" borderId="34" xfId="0" applyNumberFormat="1" applyFont="1" applyFill="1" applyBorder="1"/>
    <xf numFmtId="3" fontId="2" fillId="2" borderId="7" xfId="0" applyNumberFormat="1" applyFont="1" applyFill="1" applyBorder="1"/>
    <xf numFmtId="3" fontId="2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4" fontId="19" fillId="0" borderId="0" xfId="0" applyNumberFormat="1" applyFont="1" applyAlignment="1">
      <alignment horizontal="right" wrapText="1" indent="1"/>
    </xf>
    <xf numFmtId="164" fontId="19" fillId="0" borderId="0" xfId="0" applyNumberFormat="1" applyFont="1" applyAlignment="1">
      <alignment horizontal="right" wrapText="1" indent="2"/>
    </xf>
    <xf numFmtId="166" fontId="19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6" fontId="3" fillId="2" borderId="15" xfId="0" applyNumberFormat="1" applyFont="1" applyFill="1" applyBorder="1" applyAlignment="1">
      <alignment vertical="center"/>
    </xf>
    <xf numFmtId="166" fontId="13" fillId="2" borderId="17" xfId="0" applyNumberFormat="1" applyFont="1" applyFill="1" applyBorder="1" applyAlignment="1">
      <alignment horizontal="right" vertical="center" wrapText="1"/>
    </xf>
    <xf numFmtId="164" fontId="6" fillId="2" borderId="37" xfId="0" applyNumberFormat="1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vertical="center" wrapText="1"/>
    </xf>
    <xf numFmtId="168" fontId="20" fillId="0" borderId="40" xfId="0" applyNumberFormat="1" applyFont="1" applyBorder="1" applyAlignment="1">
      <alignment vertical="center" wrapText="1"/>
    </xf>
    <xf numFmtId="168" fontId="21" fillId="0" borderId="41" xfId="0" applyNumberFormat="1" applyFont="1" applyBorder="1" applyAlignment="1">
      <alignment vertical="center" wrapText="1"/>
    </xf>
    <xf numFmtId="168" fontId="21" fillId="0" borderId="42" xfId="0" applyNumberFormat="1" applyFont="1" applyBorder="1" applyAlignment="1">
      <alignment vertical="center" wrapText="1"/>
    </xf>
    <xf numFmtId="168" fontId="20" fillId="0" borderId="43" xfId="0" applyNumberFormat="1" applyFont="1" applyBorder="1" applyAlignment="1">
      <alignment vertical="center" wrapText="1"/>
    </xf>
    <xf numFmtId="166" fontId="13" fillId="2" borderId="43" xfId="0" applyNumberFormat="1" applyFont="1" applyFill="1" applyBorder="1" applyAlignment="1">
      <alignment horizontal="right" vertical="center" wrapText="1"/>
    </xf>
    <xf numFmtId="166" fontId="2" fillId="2" borderId="41" xfId="0" applyNumberFormat="1" applyFont="1" applyFill="1" applyBorder="1" applyAlignment="1">
      <alignment horizontal="right" vertical="center" wrapText="1"/>
    </xf>
    <xf numFmtId="166" fontId="2" fillId="2" borderId="42" xfId="0" applyNumberFormat="1" applyFont="1" applyFill="1" applyBorder="1" applyAlignment="1">
      <alignment horizontal="right" vertical="center" wrapText="1"/>
    </xf>
    <xf numFmtId="168" fontId="20" fillId="0" borderId="47" xfId="0" applyNumberFormat="1" applyFont="1" applyBorder="1" applyAlignment="1">
      <alignment vertical="center" wrapText="1"/>
    </xf>
    <xf numFmtId="0" fontId="22" fillId="2" borderId="30" xfId="0" applyFont="1" applyFill="1" applyBorder="1"/>
    <xf numFmtId="0" fontId="2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6" fillId="0" borderId="0" xfId="0" applyFont="1"/>
    <xf numFmtId="0" fontId="6" fillId="0" borderId="36" xfId="0" applyFont="1" applyBorder="1"/>
    <xf numFmtId="164" fontId="22" fillId="0" borderId="0" xfId="0" applyNumberFormat="1" applyFont="1" applyAlignment="1">
      <alignment horizontal="right" wrapText="1"/>
    </xf>
    <xf numFmtId="0" fontId="22" fillId="0" borderId="0" xfId="0" applyFont="1"/>
    <xf numFmtId="164" fontId="7" fillId="0" borderId="0" xfId="0" applyNumberFormat="1" applyFont="1" applyAlignment="1">
      <alignment horizontal="right" wrapText="1"/>
    </xf>
    <xf numFmtId="0" fontId="25" fillId="0" borderId="0" xfId="0" applyFont="1"/>
    <xf numFmtId="166" fontId="26" fillId="0" borderId="13" xfId="0" applyNumberFormat="1" applyFont="1" applyBorder="1" applyAlignment="1">
      <alignment horizontal="right" vertical="center" wrapText="1"/>
    </xf>
    <xf numFmtId="0" fontId="27" fillId="2" borderId="38" xfId="0" applyFont="1" applyFill="1" applyBorder="1" applyAlignment="1">
      <alignment vertical="center" wrapText="1"/>
    </xf>
    <xf numFmtId="0" fontId="27" fillId="2" borderId="23" xfId="0" applyFont="1" applyFill="1" applyBorder="1" applyAlignment="1">
      <alignment vertical="center" wrapText="1"/>
    </xf>
    <xf numFmtId="0" fontId="27" fillId="2" borderId="24" xfId="0" applyFont="1" applyFill="1" applyBorder="1" applyAlignment="1">
      <alignment vertical="center" wrapText="1"/>
    </xf>
    <xf numFmtId="0" fontId="27" fillId="2" borderId="25" xfId="0" applyFont="1" applyFill="1" applyBorder="1" applyAlignment="1">
      <alignment vertical="center" wrapText="1"/>
    </xf>
    <xf numFmtId="0" fontId="27" fillId="2" borderId="35" xfId="0" applyFont="1" applyFill="1" applyBorder="1" applyAlignment="1">
      <alignment vertical="center" wrapText="1"/>
    </xf>
    <xf numFmtId="0" fontId="27" fillId="2" borderId="39" xfId="0" applyFont="1" applyFill="1" applyBorder="1" applyAlignment="1">
      <alignment vertical="center" wrapText="1"/>
    </xf>
    <xf numFmtId="0" fontId="27" fillId="2" borderId="44" xfId="0" applyFont="1" applyFill="1" applyBorder="1" applyAlignment="1">
      <alignment vertical="center" wrapText="1"/>
    </xf>
    <xf numFmtId="0" fontId="27" fillId="2" borderId="45" xfId="0" applyFont="1" applyFill="1" applyBorder="1" applyAlignment="1">
      <alignment vertical="center" wrapText="1"/>
    </xf>
    <xf numFmtId="0" fontId="27" fillId="2" borderId="46" xfId="0" applyFont="1" applyFill="1" applyBorder="1" applyAlignment="1">
      <alignment vertical="center" wrapText="1"/>
    </xf>
    <xf numFmtId="166" fontId="2" fillId="2" borderId="8" xfId="0" applyNumberFormat="1" applyFont="1" applyFill="1" applyBorder="1" applyAlignment="1">
      <alignment horizontal="right" vertical="center" wrapText="1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28" fillId="0" borderId="0" xfId="0" applyNumberFormat="1" applyFont="1" applyAlignment="1">
      <alignment horizontal="right" wrapText="1" indent="1"/>
    </xf>
    <xf numFmtId="164" fontId="28" fillId="0" borderId="48" xfId="0" applyNumberFormat="1" applyFont="1" applyBorder="1" applyAlignment="1">
      <alignment horizontal="right" wrapText="1" indent="2"/>
    </xf>
    <xf numFmtId="166" fontId="28" fillId="0" borderId="48" xfId="0" applyNumberFormat="1" applyFont="1" applyBorder="1" applyAlignment="1">
      <alignment horizontal="right" wrapText="1" indent="1"/>
    </xf>
    <xf numFmtId="164" fontId="28" fillId="0" borderId="48" xfId="0" applyNumberFormat="1" applyFont="1" applyBorder="1" applyAlignment="1">
      <alignment horizontal="right" wrapText="1" indent="1"/>
    </xf>
    <xf numFmtId="166" fontId="29" fillId="0" borderId="48" xfId="0" applyNumberFormat="1" applyFont="1" applyBorder="1" applyAlignment="1">
      <alignment horizontal="right" wrapText="1" indent="1"/>
    </xf>
    <xf numFmtId="164" fontId="6" fillId="0" borderId="48" xfId="0" applyNumberFormat="1" applyFont="1" applyBorder="1" applyAlignment="1">
      <alignment horizontal="right" wrapText="1" indent="2"/>
    </xf>
    <xf numFmtId="166" fontId="6" fillId="0" borderId="48" xfId="0" applyNumberFormat="1" applyFont="1" applyBorder="1" applyAlignment="1">
      <alignment horizontal="right" wrapText="1" indent="1"/>
    </xf>
    <xf numFmtId="164" fontId="19" fillId="0" borderId="48" xfId="0" applyNumberFormat="1" applyFont="1" applyBorder="1" applyAlignment="1">
      <alignment horizontal="right" wrapText="1" indent="2"/>
    </xf>
    <xf numFmtId="166" fontId="19" fillId="0" borderId="48" xfId="0" applyNumberFormat="1" applyFont="1" applyBorder="1" applyAlignment="1">
      <alignment horizontal="right" wrapText="1" indent="1"/>
    </xf>
    <xf numFmtId="164" fontId="7" fillId="0" borderId="48" xfId="0" applyNumberFormat="1" applyFont="1" applyBorder="1" applyAlignment="1">
      <alignment horizontal="right" wrapText="1" indent="2"/>
    </xf>
    <xf numFmtId="166" fontId="7" fillId="0" borderId="48" xfId="0" applyNumberFormat="1" applyFont="1" applyBorder="1" applyAlignment="1">
      <alignment horizontal="right" wrapText="1" indent="1"/>
    </xf>
    <xf numFmtId="3" fontId="1" fillId="2" borderId="30" xfId="0" applyNumberFormat="1" applyFont="1" applyFill="1" applyBorder="1" applyAlignment="1">
      <alignment horizontal="right" vertical="center"/>
    </xf>
    <xf numFmtId="3" fontId="1" fillId="2" borderId="28" xfId="0" applyNumberFormat="1" applyFont="1" applyFill="1" applyBorder="1" applyAlignment="1">
      <alignment horizontal="right" vertical="center"/>
    </xf>
    <xf numFmtId="3" fontId="8" fillId="2" borderId="17" xfId="0" applyNumberFormat="1" applyFont="1" applyFill="1" applyBorder="1" applyAlignment="1">
      <alignment horizontal="right" vertical="center"/>
    </xf>
    <xf numFmtId="3" fontId="8" fillId="2" borderId="29" xfId="0" applyNumberFormat="1" applyFont="1" applyFill="1" applyBorder="1" applyAlignment="1">
      <alignment horizontal="right" vertical="center"/>
    </xf>
    <xf numFmtId="3" fontId="1" fillId="2" borderId="26" xfId="0" applyNumberFormat="1" applyFont="1" applyFill="1" applyBorder="1" applyAlignment="1">
      <alignment horizontal="right" vertical="center"/>
    </xf>
    <xf numFmtId="3" fontId="8" fillId="2" borderId="31" xfId="0" applyNumberFormat="1" applyFont="1" applyFill="1" applyBorder="1" applyAlignment="1">
      <alignment horizontal="right" vertical="center"/>
    </xf>
    <xf numFmtId="3" fontId="1" fillId="2" borderId="26" xfId="0" applyNumberFormat="1" applyFont="1" applyFill="1" applyBorder="1" applyAlignment="1">
      <alignment horizontal="right"/>
    </xf>
    <xf numFmtId="3" fontId="1" fillId="2" borderId="28" xfId="0" applyNumberFormat="1" applyFont="1" applyFill="1" applyBorder="1" applyAlignment="1">
      <alignment horizontal="right"/>
    </xf>
    <xf numFmtId="164" fontId="6" fillId="2" borderId="50" xfId="0" applyNumberFormat="1" applyFont="1" applyFill="1" applyBorder="1" applyAlignment="1">
      <alignment horizontal="center" vertical="center" wrapText="1"/>
    </xf>
    <xf numFmtId="164" fontId="30" fillId="0" borderId="5" xfId="0" applyNumberFormat="1" applyFont="1" applyBorder="1" applyAlignment="1">
      <alignment horizontal="right" wrapText="1" indent="1"/>
    </xf>
    <xf numFmtId="164" fontId="30" fillId="0" borderId="5" xfId="0" applyNumberFormat="1" applyFont="1" applyBorder="1" applyAlignment="1">
      <alignment horizontal="right" wrapText="1" indent="2"/>
    </xf>
    <xf numFmtId="166" fontId="30" fillId="0" borderId="5" xfId="0" applyNumberFormat="1" applyFon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1"/>
    </xf>
    <xf numFmtId="164" fontId="6" fillId="0" borderId="5" xfId="0" applyNumberFormat="1" applyFont="1" applyBorder="1" applyAlignment="1">
      <alignment horizontal="right" wrapText="1" indent="2"/>
    </xf>
    <xf numFmtId="166" fontId="6" fillId="0" borderId="5" xfId="0" applyNumberFormat="1" applyFont="1" applyBorder="1" applyAlignment="1">
      <alignment horizontal="right" wrapText="1" indent="1"/>
    </xf>
    <xf numFmtId="164" fontId="19" fillId="0" borderId="5" xfId="0" applyNumberFormat="1" applyFont="1" applyBorder="1" applyAlignment="1">
      <alignment horizontal="right" wrapText="1" indent="1"/>
    </xf>
    <xf numFmtId="164" fontId="19" fillId="0" borderId="5" xfId="0" applyNumberFormat="1" applyFont="1" applyBorder="1" applyAlignment="1">
      <alignment horizontal="right" wrapText="1" indent="2"/>
    </xf>
    <xf numFmtId="166" fontId="19" fillId="0" borderId="5" xfId="0" applyNumberFormat="1" applyFont="1" applyBorder="1" applyAlignment="1">
      <alignment horizontal="right" indent="1"/>
    </xf>
    <xf numFmtId="164" fontId="6" fillId="0" borderId="5" xfId="0" applyNumberFormat="1" applyFont="1" applyBorder="1" applyAlignment="1">
      <alignment horizontal="right" indent="1"/>
    </xf>
    <xf numFmtId="164" fontId="6" fillId="0" borderId="5" xfId="0" applyNumberFormat="1" applyFont="1" applyBorder="1" applyAlignment="1">
      <alignment horizontal="right" indent="2"/>
    </xf>
    <xf numFmtId="166" fontId="6" fillId="0" borderId="5" xfId="0" applyNumberFormat="1" applyFont="1" applyBorder="1" applyAlignment="1">
      <alignment horizontal="right" indent="1"/>
    </xf>
    <xf numFmtId="166" fontId="19" fillId="0" borderId="5" xfId="0" applyNumberFormat="1" applyFont="1" applyBorder="1" applyAlignment="1">
      <alignment horizontal="right" wrapText="1" indent="1"/>
    </xf>
    <xf numFmtId="164" fontId="7" fillId="0" borderId="5" xfId="0" applyNumberFormat="1" applyFont="1" applyBorder="1" applyAlignment="1">
      <alignment horizontal="right" wrapText="1" indent="1"/>
    </xf>
    <xf numFmtId="164" fontId="7" fillId="0" borderId="5" xfId="0" applyNumberFormat="1" applyFont="1" applyBorder="1" applyAlignment="1">
      <alignment horizontal="right" wrapText="1" indent="2"/>
    </xf>
    <xf numFmtId="166" fontId="7" fillId="0" borderId="5" xfId="0" applyNumberFormat="1" applyFont="1" applyBorder="1" applyAlignment="1">
      <alignment horizontal="right" wrapText="1" indent="1"/>
    </xf>
    <xf numFmtId="164" fontId="28" fillId="0" borderId="22" xfId="0" applyNumberFormat="1" applyFont="1" applyBorder="1" applyAlignment="1">
      <alignment horizontal="right" wrapText="1" indent="1"/>
    </xf>
    <xf numFmtId="164" fontId="28" fillId="0" borderId="36" xfId="0" applyNumberFormat="1" applyFont="1" applyBorder="1" applyAlignment="1">
      <alignment horizontal="right" wrapText="1" indent="1"/>
    </xf>
    <xf numFmtId="164" fontId="28" fillId="0" borderId="49" xfId="0" applyNumberFormat="1" applyFont="1" applyBorder="1" applyAlignment="1">
      <alignment horizontal="right" wrapText="1" indent="2"/>
    </xf>
    <xf numFmtId="4" fontId="28" fillId="0" borderId="49" xfId="0" applyNumberFormat="1" applyFont="1" applyBorder="1" applyAlignment="1">
      <alignment horizontal="right" wrapText="1" indent="1"/>
    </xf>
    <xf numFmtId="166" fontId="26" fillId="0" borderId="14" xfId="0" applyNumberFormat="1" applyFont="1" applyBorder="1" applyAlignment="1">
      <alignment horizontal="right" vertical="center" wrapText="1"/>
    </xf>
    <xf numFmtId="165" fontId="26" fillId="0" borderId="14" xfId="0" applyNumberFormat="1" applyFont="1" applyBorder="1" applyAlignment="1">
      <alignment vertical="center" wrapText="1"/>
    </xf>
    <xf numFmtId="167" fontId="26" fillId="0" borderId="14" xfId="3" applyNumberFormat="1" applyFont="1" applyBorder="1" applyAlignment="1">
      <alignment horizontal="right" vertical="center" wrapText="1"/>
    </xf>
    <xf numFmtId="167" fontId="26" fillId="0" borderId="18" xfId="3" applyNumberFormat="1" applyFont="1" applyBorder="1" applyAlignment="1">
      <alignment horizontal="right" vertical="center" wrapText="1"/>
    </xf>
    <xf numFmtId="166" fontId="26" fillId="0" borderId="6" xfId="0" applyNumberFormat="1" applyFont="1" applyBorder="1" applyAlignment="1">
      <alignment horizontal="right" vertical="center" wrapText="1"/>
    </xf>
    <xf numFmtId="166" fontId="26" fillId="0" borderId="11" xfId="0" applyNumberFormat="1" applyFont="1" applyBorder="1" applyAlignment="1">
      <alignment horizontal="right" vertical="center" wrapText="1"/>
    </xf>
    <xf numFmtId="165" fontId="26" fillId="0" borderId="11" xfId="0" applyNumberFormat="1" applyFont="1" applyBorder="1" applyAlignment="1">
      <alignment vertical="center" wrapText="1"/>
    </xf>
    <xf numFmtId="167" fontId="26" fillId="0" borderId="11" xfId="3" applyNumberFormat="1" applyFont="1" applyBorder="1" applyAlignment="1">
      <alignment horizontal="right" vertical="center" wrapText="1"/>
    </xf>
    <xf numFmtId="167" fontId="26" fillId="0" borderId="20" xfId="3" applyNumberFormat="1" applyFont="1" applyBorder="1" applyAlignment="1">
      <alignment horizontal="right" vertical="center" wrapText="1"/>
    </xf>
    <xf numFmtId="166" fontId="7" fillId="0" borderId="7" xfId="0" applyNumberFormat="1" applyFont="1" applyBorder="1" applyAlignment="1">
      <alignment horizontal="right" vertical="center" wrapText="1"/>
    </xf>
    <xf numFmtId="166" fontId="7" fillId="0" borderId="5" xfId="0" applyNumberFormat="1" applyFont="1" applyBorder="1" applyAlignment="1">
      <alignment horizontal="right" vertical="center" wrapText="1"/>
    </xf>
    <xf numFmtId="165" fontId="7" fillId="0" borderId="5" xfId="0" applyNumberFormat="1" applyFont="1" applyBorder="1" applyAlignment="1">
      <alignment vertical="center" wrapText="1"/>
    </xf>
    <xf numFmtId="167" fontId="31" fillId="0" borderId="5" xfId="3" applyNumberFormat="1" applyFont="1" applyBorder="1" applyAlignment="1">
      <alignment horizontal="right" vertical="center" wrapText="1"/>
    </xf>
    <xf numFmtId="167" fontId="6" fillId="0" borderId="19" xfId="3" applyNumberFormat="1" applyFont="1" applyBorder="1" applyAlignment="1">
      <alignment horizontal="right" vertical="center" wrapText="1"/>
    </xf>
    <xf numFmtId="165" fontId="31" fillId="0" borderId="5" xfId="0" applyNumberFormat="1" applyFont="1" applyBorder="1" applyAlignment="1">
      <alignment vertical="center" wrapText="1"/>
    </xf>
    <xf numFmtId="167" fontId="7" fillId="0" borderId="5" xfId="3" applyNumberFormat="1" applyFont="1" applyBorder="1" applyAlignment="1">
      <alignment horizontal="right" vertical="center" wrapText="1"/>
    </xf>
    <xf numFmtId="166" fontId="7" fillId="3" borderId="5" xfId="0" applyNumberFormat="1" applyFont="1" applyFill="1" applyBorder="1" applyAlignment="1">
      <alignment horizontal="right" vertical="center" wrapText="1"/>
    </xf>
    <xf numFmtId="166" fontId="31" fillId="0" borderId="7" xfId="0" applyNumberFormat="1" applyFont="1" applyBorder="1" applyAlignment="1">
      <alignment horizontal="right" vertical="center" wrapText="1"/>
    </xf>
    <xf numFmtId="165" fontId="7" fillId="0" borderId="10" xfId="0" applyNumberFormat="1" applyFont="1" applyBorder="1" applyAlignment="1">
      <alignment vertical="center" wrapText="1"/>
    </xf>
    <xf numFmtId="167" fontId="7" fillId="0" borderId="10" xfId="3" applyNumberFormat="1" applyFont="1" applyBorder="1" applyAlignment="1">
      <alignment horizontal="right" vertical="center" wrapText="1"/>
    </xf>
    <xf numFmtId="166" fontId="31" fillId="0" borderId="8" xfId="0" applyNumberFormat="1" applyFont="1" applyBorder="1" applyAlignment="1">
      <alignment horizontal="right" vertical="center" wrapText="1"/>
    </xf>
    <xf numFmtId="166" fontId="7" fillId="0" borderId="8" xfId="0" applyNumberFormat="1" applyFont="1" applyBorder="1" applyAlignment="1">
      <alignment horizontal="right" vertical="center" wrapText="1"/>
    </xf>
    <xf numFmtId="166" fontId="7" fillId="3" borderId="10" xfId="0" applyNumberFormat="1" applyFont="1" applyFill="1" applyBorder="1" applyAlignment="1">
      <alignment horizontal="right" vertical="center" wrapText="1"/>
    </xf>
    <xf numFmtId="165" fontId="7" fillId="0" borderId="9" xfId="0" applyNumberFormat="1" applyFont="1" applyBorder="1" applyAlignment="1">
      <alignment vertical="center" wrapText="1"/>
    </xf>
    <xf numFmtId="167" fontId="7" fillId="0" borderId="9" xfId="3" applyNumberFormat="1" applyFont="1" applyBorder="1" applyAlignment="1">
      <alignment horizontal="right" vertical="center" wrapText="1"/>
    </xf>
    <xf numFmtId="167" fontId="6" fillId="0" borderId="21" xfId="3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vertical="center" wrapText="1"/>
    </xf>
    <xf numFmtId="166" fontId="7" fillId="0" borderId="0" xfId="0" applyNumberFormat="1" applyFont="1" applyAlignment="1">
      <alignment horizontal="right" vertical="center" wrapText="1"/>
    </xf>
    <xf numFmtId="166" fontId="7" fillId="0" borderId="10" xfId="0" applyNumberFormat="1" applyFont="1" applyBorder="1" applyAlignment="1">
      <alignment horizontal="right"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1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32" fillId="0" borderId="1" xfId="0" applyFont="1" applyBorder="1" applyAlignment="1">
      <alignment wrapText="1"/>
    </xf>
    <xf numFmtId="167" fontId="31" fillId="0" borderId="19" xfId="3" applyNumberFormat="1" applyFont="1" applyBorder="1" applyAlignment="1">
      <alignment horizontal="right" vertical="center" wrapText="1"/>
    </xf>
    <xf numFmtId="167" fontId="31" fillId="0" borderId="10" xfId="3" applyNumberFormat="1" applyFont="1" applyBorder="1" applyAlignment="1">
      <alignment horizontal="right" vertical="center" wrapText="1"/>
    </xf>
    <xf numFmtId="167" fontId="31" fillId="0" borderId="21" xfId="3" applyNumberFormat="1" applyFont="1" applyBorder="1" applyAlignment="1">
      <alignment horizontal="right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topLeftCell="A80" zoomScale="55" zoomScaleNormal="55" zoomScalePageLayoutView="75" workbookViewId="0">
      <selection activeCell="F36" sqref="F36"/>
    </sheetView>
  </sheetViews>
  <sheetFormatPr defaultRowHeight="15.75" x14ac:dyDescent="0.25"/>
  <cols>
    <col min="1" max="1" width="39.140625" customWidth="1"/>
    <col min="2" max="2" width="12.5703125" style="5" customWidth="1"/>
    <col min="3" max="3" width="8.42578125" style="5" customWidth="1"/>
    <col min="4" max="4" width="8.28515625" style="6" customWidth="1"/>
    <col min="5" max="5" width="11" customWidth="1"/>
    <col min="6" max="6" width="10.7109375" customWidth="1"/>
    <col min="7" max="7" width="52.85546875" style="67" hidden="1" customWidth="1"/>
    <col min="8" max="8" width="13.5703125" style="69" hidden="1" customWidth="1"/>
    <col min="9" max="9" width="10.5703125" style="69" hidden="1" customWidth="1"/>
    <col min="10" max="10" width="12" style="69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13" hidden="1" customWidth="1"/>
  </cols>
  <sheetData>
    <row r="1" spans="1:15" ht="18" customHeight="1" x14ac:dyDescent="0.25">
      <c r="A1" s="82" t="s">
        <v>276</v>
      </c>
      <c r="B1" s="82"/>
      <c r="C1" s="82"/>
      <c r="D1" s="82"/>
      <c r="E1" s="82"/>
      <c r="F1" s="82"/>
      <c r="G1" s="84" t="s">
        <v>181</v>
      </c>
      <c r="H1" s="85"/>
      <c r="I1" s="85"/>
      <c r="J1" s="85"/>
      <c r="K1" s="85"/>
      <c r="L1" s="85"/>
      <c r="M1" s="85"/>
      <c r="N1" s="85"/>
      <c r="O1" s="85"/>
    </row>
    <row r="2" spans="1:15" s="1" customFormat="1" ht="36" customHeight="1" thickBot="1" x14ac:dyDescent="0.3">
      <c r="E2"/>
      <c r="F2"/>
      <c r="G2" s="83" t="s">
        <v>96</v>
      </c>
      <c r="H2" s="83"/>
      <c r="I2" s="83"/>
      <c r="J2" s="83"/>
      <c r="K2" s="81" t="s">
        <v>279</v>
      </c>
      <c r="L2" s="81"/>
      <c r="M2" s="81" t="s">
        <v>278</v>
      </c>
      <c r="N2" s="81"/>
      <c r="O2" s="81"/>
    </row>
    <row r="3" spans="1:15" s="3" customFormat="1" ht="51" customHeight="1" thickBot="1" x14ac:dyDescent="0.3">
      <c r="A3" s="8" t="s">
        <v>94</v>
      </c>
      <c r="B3" s="8" t="s">
        <v>92</v>
      </c>
      <c r="C3" s="9" t="s">
        <v>274</v>
      </c>
      <c r="D3" s="10" t="s">
        <v>22</v>
      </c>
      <c r="E3" s="9" t="s">
        <v>179</v>
      </c>
      <c r="F3" s="9" t="s">
        <v>178</v>
      </c>
      <c r="G3" s="59"/>
      <c r="H3" s="17" t="s">
        <v>92</v>
      </c>
      <c r="I3" s="17" t="s">
        <v>274</v>
      </c>
      <c r="J3" s="105" t="s">
        <v>180</v>
      </c>
      <c r="K3" s="16" t="s">
        <v>182</v>
      </c>
      <c r="L3" s="17" t="s">
        <v>183</v>
      </c>
      <c r="M3" s="15" t="s">
        <v>92</v>
      </c>
      <c r="N3" s="49" t="s">
        <v>273</v>
      </c>
      <c r="O3" s="50" t="s">
        <v>269</v>
      </c>
    </row>
    <row r="4" spans="1:15" s="4" customFormat="1" ht="31.5" customHeight="1" thickBot="1" x14ac:dyDescent="0.3">
      <c r="A4" s="155" t="s">
        <v>93</v>
      </c>
      <c r="B4" s="70">
        <f>H4</f>
        <v>12136.519</v>
      </c>
      <c r="C4" s="126">
        <f>I4</f>
        <v>101.04713693982474</v>
      </c>
      <c r="D4" s="127">
        <f t="shared" ref="D4:D35" si="0">B4/K4</f>
        <v>8.2872874568281921E-2</v>
      </c>
      <c r="E4" s="128">
        <f t="shared" ref="E4:E66" si="1">J4/B4</f>
        <v>0.74893427019724512</v>
      </c>
      <c r="F4" s="129">
        <f>B4/M4</f>
        <v>0.13482025105532106</v>
      </c>
      <c r="G4" s="60" t="s">
        <v>93</v>
      </c>
      <c r="H4" s="106">
        <v>12136.519</v>
      </c>
      <c r="I4" s="107">
        <v>101.04713693982474</v>
      </c>
      <c r="J4" s="108">
        <v>9089.4549999999999</v>
      </c>
      <c r="K4" s="97">
        <f>L4/1000</f>
        <v>146447.424</v>
      </c>
      <c r="L4" s="19">
        <v>146447424</v>
      </c>
      <c r="M4" s="47">
        <f>M5+M24+M37+M46+M54+M75+M83+M94</f>
        <v>90020</v>
      </c>
      <c r="N4" s="71" t="s">
        <v>184</v>
      </c>
      <c r="O4" s="58">
        <v>90</v>
      </c>
    </row>
    <row r="5" spans="1:15" s="2" customFormat="1" ht="20.100000000000001" customHeight="1" x14ac:dyDescent="0.25">
      <c r="A5" s="156" t="s">
        <v>11</v>
      </c>
      <c r="B5" s="130">
        <f t="shared" ref="B5:B68" si="2">H5</f>
        <v>2744.2190000000001</v>
      </c>
      <c r="C5" s="131">
        <f t="shared" ref="C5:C68" si="3">I5</f>
        <v>78.973967146688764</v>
      </c>
      <c r="D5" s="132">
        <f t="shared" si="0"/>
        <v>6.8195863366276782E-2</v>
      </c>
      <c r="E5" s="133">
        <f t="shared" si="1"/>
        <v>0.86189221778582537</v>
      </c>
      <c r="F5" s="134">
        <f>B5/M5</f>
        <v>0.10736801126804649</v>
      </c>
      <c r="G5" s="60" t="s">
        <v>144</v>
      </c>
      <c r="H5" s="106">
        <v>2744.2190000000001</v>
      </c>
      <c r="I5" s="107">
        <v>78.973967146688764</v>
      </c>
      <c r="J5" s="108">
        <v>2365.221</v>
      </c>
      <c r="K5" s="98">
        <f>SUM(K6:K23)</f>
        <v>40240.256000000008</v>
      </c>
      <c r="L5" s="19">
        <v>40240256</v>
      </c>
      <c r="M5" s="48">
        <f>SUM(M6:M23)</f>
        <v>25559</v>
      </c>
      <c r="N5" s="72" t="s">
        <v>11</v>
      </c>
      <c r="O5" s="51">
        <v>25.559000000000001</v>
      </c>
    </row>
    <row r="6" spans="1:15" s="1" customFormat="1" ht="20.100000000000001" customHeight="1" x14ac:dyDescent="0.25">
      <c r="A6" s="157" t="s">
        <v>41</v>
      </c>
      <c r="B6" s="135">
        <f t="shared" si="2"/>
        <v>114.54900000000001</v>
      </c>
      <c r="C6" s="136">
        <f t="shared" si="3"/>
        <v>154.05067376744935</v>
      </c>
      <c r="D6" s="137">
        <f t="shared" si="0"/>
        <v>7.5633514622056919E-2</v>
      </c>
      <c r="E6" s="138">
        <f t="shared" si="1"/>
        <v>0.99250975565042032</v>
      </c>
      <c r="F6" s="139">
        <f>B6/M6</f>
        <v>9.4512376237623763E-2</v>
      </c>
      <c r="G6" s="61" t="s">
        <v>145</v>
      </c>
      <c r="H6" s="109">
        <v>114.54900000000001</v>
      </c>
      <c r="I6" s="110">
        <v>154.05067376744935</v>
      </c>
      <c r="J6" s="111">
        <v>113.691</v>
      </c>
      <c r="K6" s="99">
        <f t="shared" ref="K6:K68" si="4">L6/1000</f>
        <v>1514.527</v>
      </c>
      <c r="L6" s="20">
        <v>1514527</v>
      </c>
      <c r="M6" s="12">
        <f>O6*1000</f>
        <v>1212</v>
      </c>
      <c r="N6" s="73" t="s">
        <v>185</v>
      </c>
      <c r="O6" s="52">
        <v>1.212</v>
      </c>
    </row>
    <row r="7" spans="1:15" s="1" customFormat="1" ht="20.100000000000001" customHeight="1" x14ac:dyDescent="0.25">
      <c r="A7" s="157" t="s">
        <v>42</v>
      </c>
      <c r="B7" s="135">
        <f t="shared" si="2"/>
        <v>220.89699999999999</v>
      </c>
      <c r="C7" s="136">
        <f t="shared" si="3"/>
        <v>118.85896001033102</v>
      </c>
      <c r="D7" s="137">
        <f t="shared" si="0"/>
        <v>0.19166684743233214</v>
      </c>
      <c r="E7" s="141">
        <f t="shared" si="1"/>
        <v>0.71481278604960685</v>
      </c>
      <c r="F7" s="162">
        <f t="shared" ref="F7:F68" si="5">B7/M7</f>
        <v>0.44806693711967543</v>
      </c>
      <c r="G7" s="61" t="s">
        <v>146</v>
      </c>
      <c r="H7" s="109">
        <v>220.89699999999999</v>
      </c>
      <c r="I7" s="110">
        <v>118.85896001033102</v>
      </c>
      <c r="J7" s="111">
        <v>157.9</v>
      </c>
      <c r="K7" s="99">
        <f t="shared" si="4"/>
        <v>1152.5050000000001</v>
      </c>
      <c r="L7" s="20">
        <v>1152505</v>
      </c>
      <c r="M7" s="12">
        <f t="shared" ref="M7:M68" si="6">O7*1000</f>
        <v>493</v>
      </c>
      <c r="N7" s="73" t="s">
        <v>186</v>
      </c>
      <c r="O7" s="52">
        <v>0.49299999999999999</v>
      </c>
    </row>
    <row r="8" spans="1:15" s="1" customFormat="1" ht="20.100000000000001" customHeight="1" x14ac:dyDescent="0.25">
      <c r="A8" s="157" t="s">
        <v>43</v>
      </c>
      <c r="B8" s="135">
        <f t="shared" si="2"/>
        <v>142.024</v>
      </c>
      <c r="C8" s="136">
        <f t="shared" si="3"/>
        <v>169.84656597184849</v>
      </c>
      <c r="D8" s="137">
        <f t="shared" si="0"/>
        <v>0.10714668316346161</v>
      </c>
      <c r="E8" s="138">
        <f t="shared" si="1"/>
        <v>0.95195178279727366</v>
      </c>
      <c r="F8" s="139">
        <f t="shared" si="5"/>
        <v>0.16084258210645527</v>
      </c>
      <c r="G8" s="61" t="s">
        <v>147</v>
      </c>
      <c r="H8" s="109">
        <v>142.024</v>
      </c>
      <c r="I8" s="110">
        <v>169.84656597184849</v>
      </c>
      <c r="J8" s="111">
        <v>135.19999999999999</v>
      </c>
      <c r="K8" s="99">
        <f t="shared" si="4"/>
        <v>1325.51</v>
      </c>
      <c r="L8" s="20">
        <v>1325510</v>
      </c>
      <c r="M8" s="12">
        <f t="shared" si="6"/>
        <v>883</v>
      </c>
      <c r="N8" s="73" t="s">
        <v>187</v>
      </c>
      <c r="O8" s="52">
        <v>0.88300000000000001</v>
      </c>
    </row>
    <row r="9" spans="1:15" s="1" customFormat="1" ht="20.100000000000001" customHeight="1" x14ac:dyDescent="0.25">
      <c r="A9" s="157" t="s">
        <v>44</v>
      </c>
      <c r="B9" s="135">
        <f t="shared" si="2"/>
        <v>139.65299999999999</v>
      </c>
      <c r="C9" s="136">
        <f t="shared" si="3"/>
        <v>114.49313383890141</v>
      </c>
      <c r="D9" s="137">
        <f t="shared" si="0"/>
        <v>6.110974488050052E-2</v>
      </c>
      <c r="E9" s="138">
        <f t="shared" si="1"/>
        <v>0.93721581348055538</v>
      </c>
      <c r="F9" s="139">
        <f t="shared" si="5"/>
        <v>6.1412928759894458E-2</v>
      </c>
      <c r="G9" s="61" t="s">
        <v>148</v>
      </c>
      <c r="H9" s="109">
        <v>139.65299999999999</v>
      </c>
      <c r="I9" s="110">
        <v>114.49313383890141</v>
      </c>
      <c r="J9" s="111">
        <v>130.88499999999999</v>
      </c>
      <c r="K9" s="99">
        <f t="shared" si="4"/>
        <v>2285.2820000000002</v>
      </c>
      <c r="L9" s="20">
        <v>2285282</v>
      </c>
      <c r="M9" s="12">
        <f t="shared" si="6"/>
        <v>2274</v>
      </c>
      <c r="N9" s="73" t="s">
        <v>188</v>
      </c>
      <c r="O9" s="52">
        <v>2.274</v>
      </c>
    </row>
    <row r="10" spans="1:15" s="1" customFormat="1" ht="20.100000000000001" customHeight="1" x14ac:dyDescent="0.25">
      <c r="A10" s="157" t="s">
        <v>45</v>
      </c>
      <c r="B10" s="135">
        <f t="shared" si="2"/>
        <v>63.22</v>
      </c>
      <c r="C10" s="142">
        <f t="shared" si="3"/>
        <v>97.717050249625174</v>
      </c>
      <c r="D10" s="137">
        <f t="shared" si="0"/>
        <v>6.9113668042307799E-2</v>
      </c>
      <c r="E10" s="141">
        <f t="shared" si="1"/>
        <v>0.83359696298639674</v>
      </c>
      <c r="F10" s="139">
        <f t="shared" si="5"/>
        <v>0.15884422110552762</v>
      </c>
      <c r="G10" s="61" t="s">
        <v>149</v>
      </c>
      <c r="H10" s="109">
        <v>63.22</v>
      </c>
      <c r="I10" s="110">
        <v>97.717050249625174</v>
      </c>
      <c r="J10" s="111">
        <v>52.7</v>
      </c>
      <c r="K10" s="99">
        <f t="shared" si="4"/>
        <v>914.72500000000002</v>
      </c>
      <c r="L10" s="20">
        <v>914725</v>
      </c>
      <c r="M10" s="12">
        <f t="shared" si="6"/>
        <v>398</v>
      </c>
      <c r="N10" s="73" t="s">
        <v>189</v>
      </c>
      <c r="O10" s="52">
        <v>0.39800000000000002</v>
      </c>
    </row>
    <row r="11" spans="1:15" s="1" customFormat="1" ht="20.100000000000001" customHeight="1" x14ac:dyDescent="0.25">
      <c r="A11" s="157" t="s">
        <v>46</v>
      </c>
      <c r="B11" s="135">
        <f t="shared" si="2"/>
        <v>169.16399999999999</v>
      </c>
      <c r="C11" s="142">
        <f t="shared" si="3"/>
        <v>97.248634665133665</v>
      </c>
      <c r="D11" s="137">
        <f t="shared" si="0"/>
        <v>0.15797126216203342</v>
      </c>
      <c r="E11" s="141">
        <f t="shared" si="1"/>
        <v>0.85715636896739267</v>
      </c>
      <c r="F11" s="139">
        <f t="shared" si="5"/>
        <v>0.17658037578288099</v>
      </c>
      <c r="G11" s="61" t="s">
        <v>150</v>
      </c>
      <c r="H11" s="109">
        <v>169.16399999999999</v>
      </c>
      <c r="I11" s="110">
        <v>97.248634665133665</v>
      </c>
      <c r="J11" s="111">
        <v>145</v>
      </c>
      <c r="K11" s="99">
        <f t="shared" si="4"/>
        <v>1070.8530000000001</v>
      </c>
      <c r="L11" s="20">
        <v>1070853</v>
      </c>
      <c r="M11" s="12">
        <f t="shared" si="6"/>
        <v>958</v>
      </c>
      <c r="N11" s="73" t="s">
        <v>190</v>
      </c>
      <c r="O11" s="52">
        <v>0.95799999999999996</v>
      </c>
    </row>
    <row r="12" spans="1:15" s="1" customFormat="1" ht="20.100000000000001" customHeight="1" x14ac:dyDescent="0.25">
      <c r="A12" s="157" t="s">
        <v>47</v>
      </c>
      <c r="B12" s="135">
        <f t="shared" si="2"/>
        <v>40.155999999999999</v>
      </c>
      <c r="C12" s="136">
        <f t="shared" si="3"/>
        <v>119.92951647104501</v>
      </c>
      <c r="D12" s="137">
        <f t="shared" si="0"/>
        <v>7.0215072565133763E-2</v>
      </c>
      <c r="E12" s="141">
        <f t="shared" si="1"/>
        <v>0.81325331208287677</v>
      </c>
      <c r="F12" s="139">
        <f t="shared" si="5"/>
        <v>0.15624902723735409</v>
      </c>
      <c r="G12" s="61" t="s">
        <v>151</v>
      </c>
      <c r="H12" s="109">
        <v>40.155999999999999</v>
      </c>
      <c r="I12" s="110">
        <v>119.92951647104501</v>
      </c>
      <c r="J12" s="111">
        <v>32.656999999999996</v>
      </c>
      <c r="K12" s="99">
        <f t="shared" si="4"/>
        <v>571.9</v>
      </c>
      <c r="L12" s="20">
        <v>571900</v>
      </c>
      <c r="M12" s="12">
        <f t="shared" si="6"/>
        <v>257</v>
      </c>
      <c r="N12" s="73" t="s">
        <v>191</v>
      </c>
      <c r="O12" s="52">
        <v>0.25700000000000001</v>
      </c>
    </row>
    <row r="13" spans="1:15" s="1" customFormat="1" ht="20.100000000000001" customHeight="1" x14ac:dyDescent="0.25">
      <c r="A13" s="157" t="s">
        <v>48</v>
      </c>
      <c r="B13" s="135">
        <f t="shared" si="2"/>
        <v>30.324000000000002</v>
      </c>
      <c r="C13" s="142">
        <f t="shared" si="3"/>
        <v>59.79060275647219</v>
      </c>
      <c r="D13" s="137">
        <f t="shared" si="0"/>
        <v>2.8418963219541269E-2</v>
      </c>
      <c r="E13" s="141">
        <f t="shared" si="1"/>
        <v>0.89414325286901464</v>
      </c>
      <c r="F13" s="139">
        <f t="shared" si="5"/>
        <v>4.4398243045387996E-2</v>
      </c>
      <c r="G13" s="61" t="s">
        <v>152</v>
      </c>
      <c r="H13" s="109">
        <v>30.324000000000002</v>
      </c>
      <c r="I13" s="110">
        <v>59.79060275647219</v>
      </c>
      <c r="J13" s="111">
        <v>27.114000000000001</v>
      </c>
      <c r="K13" s="99">
        <f t="shared" si="4"/>
        <v>1067.0340000000001</v>
      </c>
      <c r="L13" s="20">
        <v>1067034</v>
      </c>
      <c r="M13" s="12">
        <f t="shared" si="6"/>
        <v>683</v>
      </c>
      <c r="N13" s="73" t="s">
        <v>192</v>
      </c>
      <c r="O13" s="52">
        <v>0.68300000000000005</v>
      </c>
    </row>
    <row r="14" spans="1:15" s="1" customFormat="1" ht="20.100000000000001" customHeight="1" x14ac:dyDescent="0.25">
      <c r="A14" s="157" t="s">
        <v>49</v>
      </c>
      <c r="B14" s="135">
        <f t="shared" si="2"/>
        <v>76.965000000000003</v>
      </c>
      <c r="C14" s="142">
        <f t="shared" si="3"/>
        <v>89.59941326441519</v>
      </c>
      <c r="D14" s="137">
        <f t="shared" si="0"/>
        <v>6.8336614094576503E-2</v>
      </c>
      <c r="E14" s="138">
        <f t="shared" si="1"/>
        <v>0.99914246735529133</v>
      </c>
      <c r="F14" s="139">
        <f t="shared" si="5"/>
        <v>5.1378504672897202E-2</v>
      </c>
      <c r="G14" s="61" t="s">
        <v>153</v>
      </c>
      <c r="H14" s="109">
        <v>76.965000000000003</v>
      </c>
      <c r="I14" s="110">
        <v>89.59941326441519</v>
      </c>
      <c r="J14" s="111">
        <v>76.899000000000001</v>
      </c>
      <c r="K14" s="99">
        <f t="shared" si="4"/>
        <v>1126.2629999999999</v>
      </c>
      <c r="L14" s="20">
        <v>1126263</v>
      </c>
      <c r="M14" s="12">
        <f t="shared" si="6"/>
        <v>1498</v>
      </c>
      <c r="N14" s="73" t="s">
        <v>193</v>
      </c>
      <c r="O14" s="52">
        <v>1.498</v>
      </c>
    </row>
    <row r="15" spans="1:15" s="1" customFormat="1" ht="20.100000000000001" customHeight="1" x14ac:dyDescent="0.25">
      <c r="A15" s="158" t="s">
        <v>50</v>
      </c>
      <c r="B15" s="143">
        <f t="shared" si="2"/>
        <v>1042.741</v>
      </c>
      <c r="C15" s="142">
        <f t="shared" si="3"/>
        <v>94.951392480677185</v>
      </c>
      <c r="D15" s="137">
        <f t="shared" si="0"/>
        <v>0.12136557734083075</v>
      </c>
      <c r="E15" s="138">
        <f t="shared" si="1"/>
        <v>0.98496079083876054</v>
      </c>
      <c r="F15" s="139">
        <f t="shared" si="5"/>
        <v>0.14647295968534907</v>
      </c>
      <c r="G15" s="61" t="s">
        <v>154</v>
      </c>
      <c r="H15" s="109">
        <v>1042.741</v>
      </c>
      <c r="I15" s="110">
        <v>94.951392480677185</v>
      </c>
      <c r="J15" s="111">
        <v>1027.059</v>
      </c>
      <c r="K15" s="99">
        <f t="shared" si="4"/>
        <v>8591.7360000000008</v>
      </c>
      <c r="L15" s="20">
        <v>8591736</v>
      </c>
      <c r="M15" s="12">
        <f t="shared" si="6"/>
        <v>7119</v>
      </c>
      <c r="N15" s="73" t="s">
        <v>194</v>
      </c>
      <c r="O15" s="52">
        <v>7.1189999999999998</v>
      </c>
    </row>
    <row r="16" spans="1:15" s="1" customFormat="1" ht="20.100000000000001" customHeight="1" x14ac:dyDescent="0.25">
      <c r="A16" s="157" t="s">
        <v>51</v>
      </c>
      <c r="B16" s="135">
        <f t="shared" si="2"/>
        <v>16.376000000000001</v>
      </c>
      <c r="C16" s="142">
        <f t="shared" si="3"/>
        <v>61.72634753109687</v>
      </c>
      <c r="D16" s="137">
        <f t="shared" si="0"/>
        <v>2.3385065317103545E-2</v>
      </c>
      <c r="E16" s="138">
        <f t="shared" si="1"/>
        <v>1</v>
      </c>
      <c r="F16" s="139">
        <f t="shared" si="5"/>
        <v>5.0857142857142858E-2</v>
      </c>
      <c r="G16" s="61" t="s">
        <v>155</v>
      </c>
      <c r="H16" s="109">
        <v>16.376000000000001</v>
      </c>
      <c r="I16" s="110">
        <v>61.72634753109687</v>
      </c>
      <c r="J16" s="111">
        <v>16.376000000000001</v>
      </c>
      <c r="K16" s="99">
        <f t="shared" si="4"/>
        <v>700.27599999999995</v>
      </c>
      <c r="L16" s="20">
        <v>700276</v>
      </c>
      <c r="M16" s="12">
        <f t="shared" si="6"/>
        <v>322</v>
      </c>
      <c r="N16" s="73" t="s">
        <v>195</v>
      </c>
      <c r="O16" s="52">
        <v>0.32200000000000001</v>
      </c>
    </row>
    <row r="17" spans="1:15" s="1" customFormat="1" ht="20.100000000000001" customHeight="1" x14ac:dyDescent="0.25">
      <c r="A17" s="157" t="s">
        <v>52</v>
      </c>
      <c r="B17" s="135">
        <f t="shared" si="2"/>
        <v>45.893999999999998</v>
      </c>
      <c r="C17" s="142">
        <f t="shared" si="3"/>
        <v>44.681783221208612</v>
      </c>
      <c r="D17" s="137">
        <f t="shared" si="0"/>
        <v>4.2146424248657846E-2</v>
      </c>
      <c r="E17" s="141">
        <f t="shared" si="1"/>
        <v>0.87523423541203649</v>
      </c>
      <c r="F17" s="139">
        <f t="shared" si="5"/>
        <v>4.8258675078864353E-2</v>
      </c>
      <c r="G17" s="61" t="s">
        <v>156</v>
      </c>
      <c r="H17" s="109">
        <v>45.893999999999998</v>
      </c>
      <c r="I17" s="110">
        <v>44.681783221208612</v>
      </c>
      <c r="J17" s="111">
        <v>40.167999999999999</v>
      </c>
      <c r="K17" s="99">
        <f t="shared" si="4"/>
        <v>1088.9179999999999</v>
      </c>
      <c r="L17" s="20">
        <v>1088918</v>
      </c>
      <c r="M17" s="12">
        <f t="shared" si="6"/>
        <v>951</v>
      </c>
      <c r="N17" s="73" t="s">
        <v>196</v>
      </c>
      <c r="O17" s="52">
        <v>0.95099999999999996</v>
      </c>
    </row>
    <row r="18" spans="1:15" s="1" customFormat="1" ht="20.100000000000001" customHeight="1" x14ac:dyDescent="0.25">
      <c r="A18" s="157" t="s">
        <v>53</v>
      </c>
      <c r="B18" s="135">
        <f t="shared" si="2"/>
        <v>55.131</v>
      </c>
      <c r="C18" s="136">
        <f t="shared" si="3"/>
        <v>110.33040485100763</v>
      </c>
      <c r="D18" s="137">
        <f t="shared" si="0"/>
        <v>6.3148237024378009E-2</v>
      </c>
      <c r="E18" s="141">
        <f t="shared" si="1"/>
        <v>0.85108196840253214</v>
      </c>
      <c r="F18" s="139">
        <f t="shared" si="5"/>
        <v>0.13446585365853658</v>
      </c>
      <c r="G18" s="61" t="s">
        <v>157</v>
      </c>
      <c r="H18" s="109">
        <v>55.131</v>
      </c>
      <c r="I18" s="110">
        <v>110.33040485100763</v>
      </c>
      <c r="J18" s="111">
        <v>46.920999999999999</v>
      </c>
      <c r="K18" s="99">
        <f t="shared" si="4"/>
        <v>873.04100000000005</v>
      </c>
      <c r="L18" s="20">
        <v>873041</v>
      </c>
      <c r="M18" s="12">
        <f t="shared" si="6"/>
        <v>410</v>
      </c>
      <c r="N18" s="73" t="s">
        <v>197</v>
      </c>
      <c r="O18" s="52">
        <v>0.41</v>
      </c>
    </row>
    <row r="19" spans="1:15" s="1" customFormat="1" ht="20.100000000000001" customHeight="1" x14ac:dyDescent="0.25">
      <c r="A19" s="157" t="s">
        <v>54</v>
      </c>
      <c r="B19" s="135">
        <f t="shared" si="2"/>
        <v>50.008000000000003</v>
      </c>
      <c r="C19" s="136">
        <f t="shared" si="3"/>
        <v>172.35817191700559</v>
      </c>
      <c r="D19" s="137">
        <f t="shared" si="0"/>
        <v>5.175472186287193E-2</v>
      </c>
      <c r="E19" s="141">
        <f t="shared" si="1"/>
        <v>0.70378739401695722</v>
      </c>
      <c r="F19" s="139">
        <f t="shared" si="5"/>
        <v>6.4526451612903227E-2</v>
      </c>
      <c r="G19" s="61" t="s">
        <v>158</v>
      </c>
      <c r="H19" s="109">
        <v>50.008000000000003</v>
      </c>
      <c r="I19" s="110">
        <v>172.35817191700559</v>
      </c>
      <c r="J19" s="111">
        <v>35.195</v>
      </c>
      <c r="K19" s="99">
        <f t="shared" si="4"/>
        <v>966.25</v>
      </c>
      <c r="L19" s="20">
        <v>966250</v>
      </c>
      <c r="M19" s="12">
        <f t="shared" si="6"/>
        <v>775</v>
      </c>
      <c r="N19" s="73" t="s">
        <v>198</v>
      </c>
      <c r="O19" s="52">
        <v>0.77500000000000002</v>
      </c>
    </row>
    <row r="20" spans="1:15" s="1" customFormat="1" ht="20.100000000000001" customHeight="1" x14ac:dyDescent="0.25">
      <c r="A20" s="157" t="s">
        <v>55</v>
      </c>
      <c r="B20" s="135">
        <f t="shared" si="2"/>
        <v>86.825000000000003</v>
      </c>
      <c r="C20" s="136">
        <f t="shared" si="3"/>
        <v>126.09099754570934</v>
      </c>
      <c r="D20" s="137">
        <f t="shared" si="0"/>
        <v>7.1686111842719058E-2</v>
      </c>
      <c r="E20" s="138">
        <f t="shared" si="1"/>
        <v>0.90622516556291399</v>
      </c>
      <c r="F20" s="139">
        <f t="shared" si="5"/>
        <v>0.19251662971175168</v>
      </c>
      <c r="G20" s="61" t="s">
        <v>159</v>
      </c>
      <c r="H20" s="109">
        <v>86.825000000000003</v>
      </c>
      <c r="I20" s="110">
        <v>126.09099754570934</v>
      </c>
      <c r="J20" s="111">
        <v>78.683000000000007</v>
      </c>
      <c r="K20" s="99">
        <f t="shared" si="4"/>
        <v>1211.183</v>
      </c>
      <c r="L20" s="20">
        <v>1211183</v>
      </c>
      <c r="M20" s="12">
        <f t="shared" si="6"/>
        <v>451</v>
      </c>
      <c r="N20" s="73" t="s">
        <v>199</v>
      </c>
      <c r="O20" s="52">
        <v>0.45100000000000001</v>
      </c>
    </row>
    <row r="21" spans="1:15" s="1" customFormat="1" ht="20.100000000000001" customHeight="1" x14ac:dyDescent="0.25">
      <c r="A21" s="157" t="s">
        <v>56</v>
      </c>
      <c r="B21" s="135">
        <f t="shared" si="2"/>
        <v>63.402999999999999</v>
      </c>
      <c r="C21" s="142">
        <f t="shared" si="3"/>
        <v>51.563084530180056</v>
      </c>
      <c r="D21" s="137">
        <f t="shared" si="0"/>
        <v>4.2797327791094124E-2</v>
      </c>
      <c r="E21" s="141">
        <f t="shared" si="1"/>
        <v>0.85555888522625112</v>
      </c>
      <c r="F21" s="139">
        <f t="shared" si="5"/>
        <v>8.2555989583333336E-2</v>
      </c>
      <c r="G21" s="61" t="s">
        <v>160</v>
      </c>
      <c r="H21" s="109">
        <v>63.402999999999999</v>
      </c>
      <c r="I21" s="110">
        <v>51.563084530180056</v>
      </c>
      <c r="J21" s="111">
        <v>54.244999999999997</v>
      </c>
      <c r="K21" s="99">
        <f t="shared" si="4"/>
        <v>1481.471</v>
      </c>
      <c r="L21" s="20">
        <v>1481471</v>
      </c>
      <c r="M21" s="12">
        <f t="shared" si="6"/>
        <v>768</v>
      </c>
      <c r="N21" s="73" t="s">
        <v>200</v>
      </c>
      <c r="O21" s="52">
        <v>0.76800000000000002</v>
      </c>
    </row>
    <row r="22" spans="1:15" s="1" customFormat="1" ht="20.100000000000001" customHeight="1" x14ac:dyDescent="0.25">
      <c r="A22" s="157" t="s">
        <v>57</v>
      </c>
      <c r="B22" s="135">
        <f t="shared" si="2"/>
        <v>140.548</v>
      </c>
      <c r="C22" s="136">
        <f t="shared" si="3"/>
        <v>133.40167240904734</v>
      </c>
      <c r="D22" s="137">
        <f t="shared" si="0"/>
        <v>0.11765227836816354</v>
      </c>
      <c r="E22" s="141">
        <f t="shared" si="1"/>
        <v>0.48064006602726467</v>
      </c>
      <c r="F22" s="139">
        <f t="shared" si="5"/>
        <v>0.15145258620689656</v>
      </c>
      <c r="G22" s="61" t="s">
        <v>161</v>
      </c>
      <c r="H22" s="109">
        <v>140.548</v>
      </c>
      <c r="I22" s="110">
        <v>133.40167240904734</v>
      </c>
      <c r="J22" s="111">
        <v>67.552999999999997</v>
      </c>
      <c r="K22" s="99">
        <f t="shared" si="4"/>
        <v>1194.605</v>
      </c>
      <c r="L22" s="20">
        <v>1194605</v>
      </c>
      <c r="M22" s="12">
        <f t="shared" si="6"/>
        <v>928</v>
      </c>
      <c r="N22" s="73" t="s">
        <v>201</v>
      </c>
      <c r="O22" s="52">
        <v>0.92800000000000005</v>
      </c>
    </row>
    <row r="23" spans="1:15" s="1" customFormat="1" ht="20.100000000000001" customHeight="1" thickBot="1" x14ac:dyDescent="0.3">
      <c r="A23" s="159" t="s">
        <v>0</v>
      </c>
      <c r="B23" s="135">
        <f t="shared" si="2"/>
        <v>246.34100000000001</v>
      </c>
      <c r="C23" s="142">
        <f t="shared" si="3"/>
        <v>24.715512899490925</v>
      </c>
      <c r="D23" s="144">
        <f t="shared" si="0"/>
        <v>1.8798662441754259E-2</v>
      </c>
      <c r="E23" s="145">
        <f t="shared" si="1"/>
        <v>0.5154440389541326</v>
      </c>
      <c r="F23" s="139">
        <f t="shared" si="5"/>
        <v>4.7565360108128986E-2</v>
      </c>
      <c r="G23" s="61" t="s">
        <v>0</v>
      </c>
      <c r="H23" s="109">
        <v>246.34100000000001</v>
      </c>
      <c r="I23" s="110">
        <v>24.715512899490925</v>
      </c>
      <c r="J23" s="111">
        <v>126.97499999999999</v>
      </c>
      <c r="K23" s="100">
        <f t="shared" si="4"/>
        <v>13104.177</v>
      </c>
      <c r="L23" s="20">
        <v>13104177</v>
      </c>
      <c r="M23" s="12">
        <f t="shared" si="6"/>
        <v>5179</v>
      </c>
      <c r="N23" s="74" t="s">
        <v>202</v>
      </c>
      <c r="O23" s="53">
        <v>5.1790000000000003</v>
      </c>
    </row>
    <row r="24" spans="1:15" s="1" customFormat="1" ht="20.100000000000001" customHeight="1" x14ac:dyDescent="0.25">
      <c r="A24" s="156" t="s">
        <v>12</v>
      </c>
      <c r="B24" s="130">
        <f t="shared" si="2"/>
        <v>1645.787</v>
      </c>
      <c r="C24" s="131">
        <f t="shared" si="3"/>
        <v>117.05704958142776</v>
      </c>
      <c r="D24" s="132">
        <f t="shared" si="0"/>
        <v>0.11868073972620719</v>
      </c>
      <c r="E24" s="133">
        <f t="shared" si="1"/>
        <v>0.49894002079248406</v>
      </c>
      <c r="F24" s="134">
        <f t="shared" si="5"/>
        <v>0.17765403713298791</v>
      </c>
      <c r="G24" s="60" t="s">
        <v>162</v>
      </c>
      <c r="H24" s="106">
        <v>1645.787</v>
      </c>
      <c r="I24" s="107">
        <v>117.05704958142776</v>
      </c>
      <c r="J24" s="108">
        <v>821.149</v>
      </c>
      <c r="K24" s="101">
        <f>K25+K26+K27+K30+K31+K32+K33+K34+K35+K36</f>
        <v>13867.347</v>
      </c>
      <c r="L24" s="19">
        <v>13867347</v>
      </c>
      <c r="M24" s="48">
        <f t="shared" ref="M24" si="7">M25+M26+M27+M30+M31+M32+M33+M34+M35+M36</f>
        <v>9264</v>
      </c>
      <c r="N24" s="75" t="s">
        <v>12</v>
      </c>
      <c r="O24" s="51">
        <v>9.2639999999999993</v>
      </c>
    </row>
    <row r="25" spans="1:15" s="1" customFormat="1" ht="20.100000000000001" customHeight="1" x14ac:dyDescent="0.25">
      <c r="A25" s="157" t="s">
        <v>23</v>
      </c>
      <c r="B25" s="135">
        <f t="shared" si="2"/>
        <v>54.582000000000001</v>
      </c>
      <c r="C25" s="136">
        <f t="shared" si="3"/>
        <v>111.14233353695785</v>
      </c>
      <c r="D25" s="137">
        <f t="shared" si="0"/>
        <v>0.10339849965901342</v>
      </c>
      <c r="E25" s="141">
        <f t="shared" si="1"/>
        <v>0.64325235425598182</v>
      </c>
      <c r="F25" s="139">
        <f t="shared" si="5"/>
        <v>0.16640853658536586</v>
      </c>
      <c r="G25" s="61" t="s">
        <v>163</v>
      </c>
      <c r="H25" s="109">
        <v>54.582000000000001</v>
      </c>
      <c r="I25" s="110">
        <v>111.14233353695785</v>
      </c>
      <c r="J25" s="111">
        <v>35.11</v>
      </c>
      <c r="K25" s="99">
        <f t="shared" si="4"/>
        <v>527.88</v>
      </c>
      <c r="L25" s="20">
        <v>527880</v>
      </c>
      <c r="M25" s="12">
        <f t="shared" si="6"/>
        <v>328</v>
      </c>
      <c r="N25" s="73" t="s">
        <v>203</v>
      </c>
      <c r="O25" s="52">
        <v>0.32800000000000001</v>
      </c>
    </row>
    <row r="26" spans="1:15" s="1" customFormat="1" ht="20.100000000000001" customHeight="1" x14ac:dyDescent="0.25">
      <c r="A26" s="157" t="s">
        <v>95</v>
      </c>
      <c r="B26" s="135">
        <f t="shared" si="2"/>
        <v>17.414999999999999</v>
      </c>
      <c r="C26" s="136">
        <f t="shared" si="3"/>
        <v>199.57597983039193</v>
      </c>
      <c r="D26" s="137">
        <f t="shared" si="0"/>
        <v>2.397327217613713E-2</v>
      </c>
      <c r="E26" s="141">
        <f t="shared" si="1"/>
        <v>0.47861039333907557</v>
      </c>
      <c r="F26" s="139">
        <f t="shared" si="5"/>
        <v>7.2562500000000002E-2</v>
      </c>
      <c r="G26" s="61" t="s">
        <v>164</v>
      </c>
      <c r="H26" s="109">
        <v>17.414999999999999</v>
      </c>
      <c r="I26" s="110">
        <v>199.57597983039193</v>
      </c>
      <c r="J26" s="111">
        <v>8.3350000000000009</v>
      </c>
      <c r="K26" s="99">
        <f t="shared" si="4"/>
        <v>726.43399999999997</v>
      </c>
      <c r="L26" s="20">
        <v>726434</v>
      </c>
      <c r="M26" s="12">
        <f t="shared" si="6"/>
        <v>240</v>
      </c>
      <c r="N26" s="73" t="s">
        <v>204</v>
      </c>
      <c r="O26" s="52">
        <v>0.24</v>
      </c>
    </row>
    <row r="27" spans="1:15" s="1" customFormat="1" ht="20.100000000000001" customHeight="1" x14ac:dyDescent="0.25">
      <c r="A27" s="157" t="s">
        <v>58</v>
      </c>
      <c r="B27" s="135">
        <f t="shared" si="2"/>
        <v>73.302000000000007</v>
      </c>
      <c r="C27" s="136">
        <f t="shared" si="3"/>
        <v>115.30729420647779</v>
      </c>
      <c r="D27" s="137">
        <f t="shared" si="0"/>
        <v>7.2887488850904916E-2</v>
      </c>
      <c r="E27" s="141">
        <f t="shared" si="1"/>
        <v>0.43620910752776182</v>
      </c>
      <c r="F27" s="139">
        <f>B27/M29</f>
        <v>0.18795384615384617</v>
      </c>
      <c r="G27" s="61" t="s">
        <v>165</v>
      </c>
      <c r="H27" s="109">
        <v>73.302000000000007</v>
      </c>
      <c r="I27" s="110">
        <v>115.30729420647779</v>
      </c>
      <c r="J27" s="111">
        <v>31.975000000000001</v>
      </c>
      <c r="K27" s="99">
        <f>L27/1000</f>
        <v>1005.687</v>
      </c>
      <c r="L27" s="20">
        <v>1005687</v>
      </c>
      <c r="M27" s="12">
        <f t="shared" si="6"/>
        <v>414.00000000000006</v>
      </c>
      <c r="N27" s="73" t="s">
        <v>205</v>
      </c>
      <c r="O27" s="52">
        <f>O28+O29</f>
        <v>0.41400000000000003</v>
      </c>
    </row>
    <row r="28" spans="1:15" s="1" customFormat="1" ht="20.100000000000001" customHeight="1" x14ac:dyDescent="0.25">
      <c r="A28" s="157" t="s">
        <v>13</v>
      </c>
      <c r="B28" s="135">
        <f t="shared" si="2"/>
        <v>2.9590000000000001</v>
      </c>
      <c r="C28" s="136">
        <f t="shared" si="3"/>
        <v>150.89240183579807</v>
      </c>
      <c r="D28" s="137">
        <f t="shared" si="0"/>
        <v>7.1502791001135727E-2</v>
      </c>
      <c r="E28" s="138">
        <f t="shared" si="1"/>
        <v>1</v>
      </c>
      <c r="F28" s="139">
        <f t="shared" si="5"/>
        <v>0.12329166666666667</v>
      </c>
      <c r="G28" s="61" t="s">
        <v>166</v>
      </c>
      <c r="H28" s="109">
        <v>2.9590000000000001</v>
      </c>
      <c r="I28" s="110">
        <v>150.89240183579807</v>
      </c>
      <c r="J28" s="111">
        <v>2.9590000000000001</v>
      </c>
      <c r="K28" s="99">
        <f t="shared" si="4"/>
        <v>41.383000000000003</v>
      </c>
      <c r="L28" s="20">
        <v>41383</v>
      </c>
      <c r="M28" s="12">
        <f t="shared" si="6"/>
        <v>24</v>
      </c>
      <c r="N28" s="73" t="s">
        <v>210</v>
      </c>
      <c r="O28" s="52">
        <v>2.4E-2</v>
      </c>
    </row>
    <row r="29" spans="1:15" s="1" customFormat="1" ht="20.100000000000001" customHeight="1" x14ac:dyDescent="0.25">
      <c r="A29" s="157" t="s">
        <v>88</v>
      </c>
      <c r="B29" s="135">
        <f t="shared" si="2"/>
        <v>70.343000000000004</v>
      </c>
      <c r="C29" s="136">
        <f t="shared" si="3"/>
        <v>114.17464697289401</v>
      </c>
      <c r="D29" s="137">
        <f t="shared" si="0"/>
        <v>7.2946913006686695E-2</v>
      </c>
      <c r="E29" s="141">
        <f t="shared" si="1"/>
        <v>0.41249306967288851</v>
      </c>
      <c r="F29" s="139">
        <f t="shared" si="5"/>
        <v>0.18036666666666668</v>
      </c>
      <c r="G29" s="61" t="s">
        <v>277</v>
      </c>
      <c r="H29" s="109">
        <v>70.343000000000004</v>
      </c>
      <c r="I29" s="110">
        <v>114.17464697289401</v>
      </c>
      <c r="J29" s="111">
        <v>29.015999999999998</v>
      </c>
      <c r="K29" s="99">
        <f>L29/1000</f>
        <v>964.30399999999997</v>
      </c>
      <c r="L29" s="20">
        <v>964304</v>
      </c>
      <c r="M29" s="12">
        <f t="shared" si="6"/>
        <v>390</v>
      </c>
      <c r="N29" s="73" t="s">
        <v>267</v>
      </c>
      <c r="O29" s="52">
        <v>0.39</v>
      </c>
    </row>
    <row r="30" spans="1:15" s="1" customFormat="1" ht="20.100000000000001" customHeight="1" x14ac:dyDescent="0.25">
      <c r="A30" s="157" t="s">
        <v>59</v>
      </c>
      <c r="B30" s="135">
        <f t="shared" si="2"/>
        <v>87.067999999999998</v>
      </c>
      <c r="C30" s="142">
        <f t="shared" si="3"/>
        <v>90.497869244361297</v>
      </c>
      <c r="D30" s="137">
        <f t="shared" si="0"/>
        <v>7.7134468834549108E-2</v>
      </c>
      <c r="E30" s="141">
        <f t="shared" si="1"/>
        <v>0.71043322460605507</v>
      </c>
      <c r="F30" s="139">
        <f t="shared" si="5"/>
        <v>0.19788181818181819</v>
      </c>
      <c r="G30" s="61" t="s">
        <v>167</v>
      </c>
      <c r="H30" s="109">
        <v>87.067999999999998</v>
      </c>
      <c r="I30" s="110">
        <v>90.497869244361297</v>
      </c>
      <c r="J30" s="111">
        <v>61.856000000000002</v>
      </c>
      <c r="K30" s="99">
        <f t="shared" si="4"/>
        <v>1128.7819999999999</v>
      </c>
      <c r="L30" s="20">
        <v>1128782</v>
      </c>
      <c r="M30" s="12">
        <f t="shared" si="6"/>
        <v>440</v>
      </c>
      <c r="N30" s="73" t="s">
        <v>206</v>
      </c>
      <c r="O30" s="52">
        <v>0.44</v>
      </c>
    </row>
    <row r="31" spans="1:15" s="1" customFormat="1" ht="20.100000000000001" customHeight="1" x14ac:dyDescent="0.25">
      <c r="A31" s="157" t="s">
        <v>60</v>
      </c>
      <c r="B31" s="135">
        <f t="shared" si="2"/>
        <v>139.13900000000001</v>
      </c>
      <c r="C31" s="136">
        <f t="shared" si="3"/>
        <v>277.2853185595568</v>
      </c>
      <c r="D31" s="137">
        <f t="shared" si="0"/>
        <v>0.13477981639823197</v>
      </c>
      <c r="E31" s="141">
        <f t="shared" si="1"/>
        <v>0.64538339358483243</v>
      </c>
      <c r="F31" s="139">
        <f t="shared" si="5"/>
        <v>0.11432949876746097</v>
      </c>
      <c r="G31" s="61" t="s">
        <v>168</v>
      </c>
      <c r="H31" s="109">
        <v>139.13900000000001</v>
      </c>
      <c r="I31" s="110">
        <v>277.2853185595568</v>
      </c>
      <c r="J31" s="111">
        <v>89.798000000000002</v>
      </c>
      <c r="K31" s="99">
        <f t="shared" si="4"/>
        <v>1032.3430000000001</v>
      </c>
      <c r="L31" s="20">
        <v>1032343</v>
      </c>
      <c r="M31" s="12">
        <f t="shared" si="6"/>
        <v>1217</v>
      </c>
      <c r="N31" s="73" t="s">
        <v>207</v>
      </c>
      <c r="O31" s="52">
        <v>1.2170000000000001</v>
      </c>
    </row>
    <row r="32" spans="1:15" s="1" customFormat="1" ht="20.100000000000001" customHeight="1" x14ac:dyDescent="0.25">
      <c r="A32" s="158" t="s">
        <v>61</v>
      </c>
      <c r="B32" s="143">
        <f t="shared" si="2"/>
        <v>618.95000000000005</v>
      </c>
      <c r="C32" s="136">
        <f t="shared" si="3"/>
        <v>117.01484072218547</v>
      </c>
      <c r="D32" s="140">
        <f t="shared" si="0"/>
        <v>0.3058405438966047</v>
      </c>
      <c r="E32" s="141">
        <f t="shared" si="1"/>
        <v>0.83159382825753292</v>
      </c>
      <c r="F32" s="139">
        <f t="shared" si="5"/>
        <v>0.18756060606060607</v>
      </c>
      <c r="G32" s="61" t="s">
        <v>169</v>
      </c>
      <c r="H32" s="109">
        <v>618.95000000000005</v>
      </c>
      <c r="I32" s="110">
        <v>117.01484072218547</v>
      </c>
      <c r="J32" s="111">
        <v>514.71500000000003</v>
      </c>
      <c r="K32" s="99">
        <f t="shared" si="4"/>
        <v>2023.7670000000001</v>
      </c>
      <c r="L32" s="20">
        <v>2023767</v>
      </c>
      <c r="M32" s="12">
        <f t="shared" si="6"/>
        <v>3300</v>
      </c>
      <c r="N32" s="73" t="s">
        <v>208</v>
      </c>
      <c r="O32" s="52">
        <v>3.3</v>
      </c>
    </row>
    <row r="33" spans="1:15" s="1" customFormat="1" ht="20.100000000000001" customHeight="1" x14ac:dyDescent="0.25">
      <c r="A33" s="157" t="s">
        <v>62</v>
      </c>
      <c r="B33" s="135">
        <f t="shared" si="2"/>
        <v>9.0909999999999993</v>
      </c>
      <c r="C33" s="136">
        <f t="shared" si="3"/>
        <v>116.2383326940289</v>
      </c>
      <c r="D33" s="137">
        <f t="shared" si="0"/>
        <v>1.3801468958460477E-2</v>
      </c>
      <c r="E33" s="138">
        <f t="shared" si="1"/>
        <v>1</v>
      </c>
      <c r="F33" s="139">
        <f t="shared" si="5"/>
        <v>0.16835185185185184</v>
      </c>
      <c r="G33" s="61" t="s">
        <v>170</v>
      </c>
      <c r="H33" s="109">
        <v>9.0909999999999993</v>
      </c>
      <c r="I33" s="110">
        <v>116.2383326940289</v>
      </c>
      <c r="J33" s="111">
        <v>9.0909999999999993</v>
      </c>
      <c r="K33" s="99">
        <f t="shared" si="4"/>
        <v>658.69799999999998</v>
      </c>
      <c r="L33" s="20">
        <v>658698</v>
      </c>
      <c r="M33" s="12">
        <f t="shared" si="6"/>
        <v>54</v>
      </c>
      <c r="N33" s="73" t="s">
        <v>209</v>
      </c>
      <c r="O33" s="52">
        <v>5.3999999999999999E-2</v>
      </c>
    </row>
    <row r="34" spans="1:15" s="1" customFormat="1" ht="20.100000000000001" customHeight="1" x14ac:dyDescent="0.25">
      <c r="A34" s="157" t="s">
        <v>63</v>
      </c>
      <c r="B34" s="135">
        <f t="shared" si="2"/>
        <v>46.396000000000001</v>
      </c>
      <c r="C34" s="136">
        <f t="shared" si="3"/>
        <v>110.11011961268274</v>
      </c>
      <c r="D34" s="137">
        <f t="shared" si="0"/>
        <v>8.0558960699812124E-2</v>
      </c>
      <c r="E34" s="141">
        <f t="shared" si="1"/>
        <v>0.70126735063367529</v>
      </c>
      <c r="F34" s="139">
        <f t="shared" si="5"/>
        <v>0.14728888888888889</v>
      </c>
      <c r="G34" s="61" t="s">
        <v>171</v>
      </c>
      <c r="H34" s="109">
        <v>46.396000000000001</v>
      </c>
      <c r="I34" s="110">
        <v>110.11011961268274</v>
      </c>
      <c r="J34" s="111">
        <v>32.536000000000001</v>
      </c>
      <c r="K34" s="99">
        <f t="shared" si="4"/>
        <v>575.92600000000004</v>
      </c>
      <c r="L34" s="20">
        <v>575926</v>
      </c>
      <c r="M34" s="12">
        <f t="shared" si="6"/>
        <v>315</v>
      </c>
      <c r="N34" s="73" t="s">
        <v>211</v>
      </c>
      <c r="O34" s="52">
        <v>0.315</v>
      </c>
    </row>
    <row r="35" spans="1:15" s="1" customFormat="1" ht="20.100000000000001" customHeight="1" x14ac:dyDescent="0.25">
      <c r="A35" s="157" t="s">
        <v>64</v>
      </c>
      <c r="B35" s="135">
        <f t="shared" si="2"/>
        <v>38.991999999999997</v>
      </c>
      <c r="C35" s="142">
        <f t="shared" si="3"/>
        <v>96.181549087321159</v>
      </c>
      <c r="D35" s="137">
        <f t="shared" si="0"/>
        <v>6.6337068252731432E-2</v>
      </c>
      <c r="E35" s="141">
        <f t="shared" si="1"/>
        <v>0.6966813705375462</v>
      </c>
      <c r="F35" s="139">
        <f t="shared" si="5"/>
        <v>0.12742483660130718</v>
      </c>
      <c r="G35" s="61" t="s">
        <v>172</v>
      </c>
      <c r="H35" s="109">
        <v>38.991999999999997</v>
      </c>
      <c r="I35" s="110">
        <v>96.181549087321159</v>
      </c>
      <c r="J35" s="111">
        <v>27.164999999999999</v>
      </c>
      <c r="K35" s="99">
        <f t="shared" si="4"/>
        <v>587.78599999999994</v>
      </c>
      <c r="L35" s="20">
        <v>587786</v>
      </c>
      <c r="M35" s="12">
        <f t="shared" si="6"/>
        <v>306</v>
      </c>
      <c r="N35" s="73" t="s">
        <v>212</v>
      </c>
      <c r="O35" s="52">
        <v>0.30599999999999999</v>
      </c>
    </row>
    <row r="36" spans="1:15" s="1" customFormat="1" ht="20.100000000000001" customHeight="1" thickBot="1" x14ac:dyDescent="0.3">
      <c r="A36" s="159" t="s">
        <v>1</v>
      </c>
      <c r="B36" s="146">
        <f t="shared" si="2"/>
        <v>560.85199999999998</v>
      </c>
      <c r="C36" s="154">
        <f t="shared" si="3"/>
        <v>108.1208419843193</v>
      </c>
      <c r="D36" s="137">
        <f t="shared" ref="D36:D68" si="8">B36/K36</f>
        <v>0.1001513559536318</v>
      </c>
      <c r="E36" s="145">
        <f t="shared" si="1"/>
        <v>1.8842760657000419E-2</v>
      </c>
      <c r="F36" s="139">
        <f t="shared" si="5"/>
        <v>0.21164226415094339</v>
      </c>
      <c r="G36" s="62" t="s">
        <v>1</v>
      </c>
      <c r="H36" s="109">
        <v>560.85199999999998</v>
      </c>
      <c r="I36" s="110">
        <v>108.1208419843193</v>
      </c>
      <c r="J36" s="111">
        <v>10.568</v>
      </c>
      <c r="K36" s="102">
        <f t="shared" si="4"/>
        <v>5600.0439999999999</v>
      </c>
      <c r="L36" s="20">
        <v>5600044</v>
      </c>
      <c r="M36" s="80">
        <f t="shared" si="6"/>
        <v>2650</v>
      </c>
      <c r="N36" s="74" t="s">
        <v>213</v>
      </c>
      <c r="O36" s="53">
        <v>2.65</v>
      </c>
    </row>
    <row r="37" spans="1:15" s="1" customFormat="1" ht="20.100000000000001" customHeight="1" x14ac:dyDescent="0.25">
      <c r="A37" s="156" t="s">
        <v>14</v>
      </c>
      <c r="B37" s="130">
        <f t="shared" si="2"/>
        <v>1094.971</v>
      </c>
      <c r="C37" s="131">
        <f t="shared" si="3"/>
        <v>69.177049290110958</v>
      </c>
      <c r="D37" s="132">
        <f t="shared" si="8"/>
        <v>6.5795431957549472E-2</v>
      </c>
      <c r="E37" s="133">
        <f t="shared" si="1"/>
        <v>0.91785718525878768</v>
      </c>
      <c r="F37" s="134">
        <f t="shared" si="5"/>
        <v>9.3093946607719774E-2</v>
      </c>
      <c r="G37" s="63" t="s">
        <v>173</v>
      </c>
      <c r="H37" s="112">
        <v>1094.971</v>
      </c>
      <c r="I37" s="113">
        <v>69.177049290110958</v>
      </c>
      <c r="J37" s="114">
        <v>1005.027</v>
      </c>
      <c r="K37" s="98">
        <f>SUM(K38:K45)</f>
        <v>16642.052</v>
      </c>
      <c r="L37" s="19">
        <v>16642052</v>
      </c>
      <c r="M37" s="22">
        <f>SUM(M38:M45)</f>
        <v>11762</v>
      </c>
      <c r="N37" s="75" t="s">
        <v>14</v>
      </c>
      <c r="O37" s="51">
        <v>11.762</v>
      </c>
    </row>
    <row r="38" spans="1:15" s="1" customFormat="1" ht="20.100000000000001" customHeight="1" x14ac:dyDescent="0.25">
      <c r="A38" s="157" t="s">
        <v>24</v>
      </c>
      <c r="B38" s="135">
        <f t="shared" si="2"/>
        <v>58.154000000000003</v>
      </c>
      <c r="C38" s="142">
        <f t="shared" si="3"/>
        <v>83.149601795850671</v>
      </c>
      <c r="D38" s="137">
        <f t="shared" si="8"/>
        <v>0.11677861782985431</v>
      </c>
      <c r="E38" s="141">
        <f t="shared" si="1"/>
        <v>0.74003507927227707</v>
      </c>
      <c r="F38" s="139">
        <f t="shared" si="5"/>
        <v>0.28789108910891092</v>
      </c>
      <c r="G38" s="61" t="s">
        <v>174</v>
      </c>
      <c r="H38" s="109">
        <v>58.154000000000003</v>
      </c>
      <c r="I38" s="110">
        <v>83.149601795850671</v>
      </c>
      <c r="J38" s="111">
        <v>43.036000000000001</v>
      </c>
      <c r="K38" s="99">
        <f t="shared" si="4"/>
        <v>497.98500000000001</v>
      </c>
      <c r="L38" s="20">
        <v>497985</v>
      </c>
      <c r="M38" s="12">
        <f t="shared" si="6"/>
        <v>202</v>
      </c>
      <c r="N38" s="73" t="s">
        <v>215</v>
      </c>
      <c r="O38" s="52">
        <v>0.20200000000000001</v>
      </c>
    </row>
    <row r="39" spans="1:15" s="1" customFormat="1" ht="20.100000000000001" customHeight="1" x14ac:dyDescent="0.25">
      <c r="A39" s="157" t="s">
        <v>25</v>
      </c>
      <c r="B39" s="135">
        <f t="shared" si="2"/>
        <v>4.4249999999999998</v>
      </c>
      <c r="C39" s="142">
        <f t="shared" si="3"/>
        <v>36.022468251383913</v>
      </c>
      <c r="D39" s="137">
        <f t="shared" si="8"/>
        <v>1.673075396150225E-2</v>
      </c>
      <c r="E39" s="138">
        <f t="shared" si="1"/>
        <v>1</v>
      </c>
      <c r="F39" s="139">
        <f t="shared" si="5"/>
        <v>3.6874999999999998E-2</v>
      </c>
      <c r="G39" s="61" t="s">
        <v>175</v>
      </c>
      <c r="H39" s="109">
        <v>4.4249999999999998</v>
      </c>
      <c r="I39" s="110">
        <v>36.022468251383913</v>
      </c>
      <c r="J39" s="111">
        <v>4.4249999999999998</v>
      </c>
      <c r="K39" s="99">
        <f t="shared" si="4"/>
        <v>264.483</v>
      </c>
      <c r="L39" s="20">
        <v>264483</v>
      </c>
      <c r="M39" s="12">
        <f t="shared" si="6"/>
        <v>120</v>
      </c>
      <c r="N39" s="73" t="s">
        <v>216</v>
      </c>
      <c r="O39" s="52">
        <v>0.12</v>
      </c>
    </row>
    <row r="40" spans="1:15" s="1" customFormat="1" ht="20.100000000000001" customHeight="1" x14ac:dyDescent="0.25">
      <c r="A40" s="157" t="s">
        <v>90</v>
      </c>
      <c r="B40" s="135">
        <f t="shared" si="2"/>
        <v>113.19</v>
      </c>
      <c r="C40" s="142">
        <f t="shared" si="3"/>
        <v>63.450510395703816</v>
      </c>
      <c r="D40" s="137">
        <f t="shared" si="8"/>
        <v>5.9051390204011359E-2</v>
      </c>
      <c r="E40" s="141">
        <f t="shared" si="1"/>
        <v>0.88601466560650233</v>
      </c>
      <c r="F40" s="139">
        <f t="shared" si="5"/>
        <v>0.11387323943661971</v>
      </c>
      <c r="G40" s="64" t="s">
        <v>90</v>
      </c>
      <c r="H40" s="115">
        <v>113.19</v>
      </c>
      <c r="I40" s="116">
        <v>63.450510395703816</v>
      </c>
      <c r="J40" s="111">
        <v>100.288</v>
      </c>
      <c r="K40" s="99">
        <f t="shared" si="4"/>
        <v>1916.8050000000001</v>
      </c>
      <c r="L40" s="20">
        <v>1916805</v>
      </c>
      <c r="M40" s="12">
        <f t="shared" si="6"/>
        <v>994</v>
      </c>
      <c r="N40" s="73" t="s">
        <v>219</v>
      </c>
      <c r="O40" s="52">
        <v>0.99399999999999999</v>
      </c>
    </row>
    <row r="41" spans="1:15" s="1" customFormat="1" ht="20.100000000000001" customHeight="1" x14ac:dyDescent="0.25">
      <c r="A41" s="157" t="s">
        <v>2</v>
      </c>
      <c r="B41" s="143">
        <f t="shared" si="2"/>
        <v>516.84400000000005</v>
      </c>
      <c r="C41" s="142">
        <f t="shared" si="3"/>
        <v>57.040062597463653</v>
      </c>
      <c r="D41" s="137">
        <f t="shared" si="8"/>
        <v>8.8814806477361286E-2</v>
      </c>
      <c r="E41" s="138">
        <f t="shared" si="1"/>
        <v>0.9312829403069397</v>
      </c>
      <c r="F41" s="139">
        <f t="shared" si="5"/>
        <v>9.1525411723038796E-2</v>
      </c>
      <c r="G41" s="64" t="s">
        <v>2</v>
      </c>
      <c r="H41" s="115">
        <v>516.84400000000005</v>
      </c>
      <c r="I41" s="116">
        <v>57.040062597463653</v>
      </c>
      <c r="J41" s="111">
        <v>481.32799999999997</v>
      </c>
      <c r="K41" s="99">
        <f t="shared" si="4"/>
        <v>5819.3450000000003</v>
      </c>
      <c r="L41" s="20">
        <v>5819345</v>
      </c>
      <c r="M41" s="12">
        <f t="shared" si="6"/>
        <v>5647</v>
      </c>
      <c r="N41" s="73" t="s">
        <v>218</v>
      </c>
      <c r="O41" s="52">
        <v>5.6470000000000002</v>
      </c>
    </row>
    <row r="42" spans="1:15" s="1" customFormat="1" ht="20.100000000000001" customHeight="1" x14ac:dyDescent="0.25">
      <c r="A42" s="157" t="s">
        <v>65</v>
      </c>
      <c r="B42" s="135">
        <f t="shared" si="2"/>
        <v>66.712999999999994</v>
      </c>
      <c r="C42" s="136">
        <f t="shared" si="3"/>
        <v>125.50181537709051</v>
      </c>
      <c r="D42" s="137">
        <f t="shared" si="8"/>
        <v>7.0183061089445442E-2</v>
      </c>
      <c r="E42" s="138">
        <f t="shared" si="1"/>
        <v>0.99824621887788001</v>
      </c>
      <c r="F42" s="139">
        <f t="shared" si="5"/>
        <v>0.2152032258064516</v>
      </c>
      <c r="G42" s="61" t="s">
        <v>176</v>
      </c>
      <c r="H42" s="109">
        <v>66.712999999999994</v>
      </c>
      <c r="I42" s="110">
        <v>125.50181537709051</v>
      </c>
      <c r="J42" s="117">
        <v>66.596000000000004</v>
      </c>
      <c r="K42" s="99">
        <f t="shared" si="4"/>
        <v>950.55700000000002</v>
      </c>
      <c r="L42" s="20">
        <v>950557</v>
      </c>
      <c r="M42" s="12">
        <f t="shared" si="6"/>
        <v>310</v>
      </c>
      <c r="N42" s="73" t="s">
        <v>214</v>
      </c>
      <c r="O42" s="52">
        <v>0.31</v>
      </c>
    </row>
    <row r="43" spans="1:15" s="1" customFormat="1" ht="20.100000000000001" customHeight="1" x14ac:dyDescent="0.25">
      <c r="A43" s="157" t="s">
        <v>66</v>
      </c>
      <c r="B43" s="135">
        <f t="shared" si="2"/>
        <v>75.423000000000002</v>
      </c>
      <c r="C43" s="142">
        <f t="shared" si="3"/>
        <v>80.004879445864674</v>
      </c>
      <c r="D43" s="137">
        <f t="shared" si="8"/>
        <v>3.0534922878297954E-2</v>
      </c>
      <c r="E43" s="141">
        <f t="shared" si="1"/>
        <v>0.75020882224255192</v>
      </c>
      <c r="F43" s="139">
        <f t="shared" si="5"/>
        <v>9.5593155893536119E-2</v>
      </c>
      <c r="G43" s="61" t="s">
        <v>177</v>
      </c>
      <c r="H43" s="109">
        <v>75.423000000000002</v>
      </c>
      <c r="I43" s="110">
        <v>80.004879445864674</v>
      </c>
      <c r="J43" s="117">
        <v>56.582999999999998</v>
      </c>
      <c r="K43" s="99">
        <f t="shared" si="4"/>
        <v>2470.0569999999998</v>
      </c>
      <c r="L43" s="20">
        <v>2470057</v>
      </c>
      <c r="M43" s="12">
        <f t="shared" si="6"/>
        <v>789</v>
      </c>
      <c r="N43" s="73" t="s">
        <v>217</v>
      </c>
      <c r="O43" s="52">
        <v>0.78900000000000003</v>
      </c>
    </row>
    <row r="44" spans="1:15" s="1" customFormat="1" ht="20.100000000000001" customHeight="1" x14ac:dyDescent="0.25">
      <c r="A44" s="157" t="s">
        <v>67</v>
      </c>
      <c r="B44" s="135">
        <f t="shared" si="2"/>
        <v>244.28100000000001</v>
      </c>
      <c r="C44" s="136">
        <f t="shared" si="3"/>
        <v>114.6573857209239</v>
      </c>
      <c r="D44" s="137">
        <f t="shared" si="8"/>
        <v>5.8657280131548528E-2</v>
      </c>
      <c r="E44" s="138">
        <f t="shared" si="1"/>
        <v>0.96949824177893495</v>
      </c>
      <c r="F44" s="139">
        <f t="shared" si="5"/>
        <v>7.7549523809523818E-2</v>
      </c>
      <c r="G44" s="64" t="s">
        <v>97</v>
      </c>
      <c r="H44" s="109">
        <v>244.28100000000001</v>
      </c>
      <c r="I44" s="110">
        <v>114.6573857209239</v>
      </c>
      <c r="J44" s="111">
        <v>236.83</v>
      </c>
      <c r="K44" s="99">
        <f t="shared" si="4"/>
        <v>4164.5469999999996</v>
      </c>
      <c r="L44" s="20">
        <v>4164547</v>
      </c>
      <c r="M44" s="12">
        <f t="shared" si="6"/>
        <v>3150</v>
      </c>
      <c r="N44" s="73" t="s">
        <v>220</v>
      </c>
      <c r="O44" s="52">
        <v>3.15</v>
      </c>
    </row>
    <row r="45" spans="1:15" s="1" customFormat="1" ht="20.100000000000001" customHeight="1" thickBot="1" x14ac:dyDescent="0.3">
      <c r="A45" s="160" t="s">
        <v>91</v>
      </c>
      <c r="B45" s="147">
        <f t="shared" si="2"/>
        <v>15.941000000000001</v>
      </c>
      <c r="C45" s="148">
        <f t="shared" si="3"/>
        <v>28.645618070405579</v>
      </c>
      <c r="D45" s="144">
        <f t="shared" si="8"/>
        <v>2.8554130326918909E-2</v>
      </c>
      <c r="E45" s="138">
        <f t="shared" si="1"/>
        <v>1</v>
      </c>
      <c r="F45" s="139">
        <f t="shared" si="5"/>
        <v>2.8983636363636364E-2</v>
      </c>
      <c r="G45" s="64" t="s">
        <v>91</v>
      </c>
      <c r="H45" s="115">
        <v>15.941000000000001</v>
      </c>
      <c r="I45" s="116">
        <v>28.645618070405579</v>
      </c>
      <c r="J45" s="111">
        <v>15.941000000000001</v>
      </c>
      <c r="K45" s="100">
        <f t="shared" si="4"/>
        <v>558.27300000000002</v>
      </c>
      <c r="L45" s="20">
        <v>558273</v>
      </c>
      <c r="M45" s="18">
        <f t="shared" si="6"/>
        <v>550</v>
      </c>
      <c r="N45" s="74" t="s">
        <v>221</v>
      </c>
      <c r="O45" s="53">
        <v>0.55000000000000004</v>
      </c>
    </row>
    <row r="46" spans="1:15" s="1" customFormat="1" ht="20.100000000000001" customHeight="1" x14ac:dyDescent="0.25">
      <c r="A46" s="156" t="s">
        <v>15</v>
      </c>
      <c r="B46" s="130">
        <f t="shared" si="2"/>
        <v>1080.549</v>
      </c>
      <c r="C46" s="131">
        <f t="shared" si="3"/>
        <v>203.11949576767415</v>
      </c>
      <c r="D46" s="132">
        <f t="shared" si="8"/>
        <v>0.10587669867809553</v>
      </c>
      <c r="E46" s="133">
        <f t="shared" si="1"/>
        <v>0.82879351144649627</v>
      </c>
      <c r="F46" s="134">
        <f t="shared" si="5"/>
        <v>0.2182486366390628</v>
      </c>
      <c r="G46" s="60" t="s">
        <v>98</v>
      </c>
      <c r="H46" s="112">
        <v>1080.549</v>
      </c>
      <c r="I46" s="113">
        <v>203.11949576767415</v>
      </c>
      <c r="J46" s="118">
        <v>895.55200000000002</v>
      </c>
      <c r="K46" s="103">
        <f>SUM(K47:K53)</f>
        <v>10205.730000000001</v>
      </c>
      <c r="L46" s="19">
        <v>10205730</v>
      </c>
      <c r="M46" s="22">
        <f>SUM(M47:M53)</f>
        <v>4951</v>
      </c>
      <c r="N46" s="75" t="s">
        <v>15</v>
      </c>
      <c r="O46" s="51">
        <v>4.9509999999999996</v>
      </c>
    </row>
    <row r="47" spans="1:15" s="1" customFormat="1" ht="20.100000000000001" customHeight="1" x14ac:dyDescent="0.25">
      <c r="A47" s="157" t="s">
        <v>26</v>
      </c>
      <c r="B47" s="135">
        <f t="shared" si="2"/>
        <v>384.226</v>
      </c>
      <c r="C47" s="136">
        <f t="shared" si="3"/>
        <v>630.73690431242505</v>
      </c>
      <c r="D47" s="137">
        <f t="shared" si="8"/>
        <v>0.11970473998070273</v>
      </c>
      <c r="E47" s="138">
        <f t="shared" si="1"/>
        <v>0.93022075549286098</v>
      </c>
      <c r="F47" s="139">
        <f t="shared" si="5"/>
        <v>0.29601386748844377</v>
      </c>
      <c r="G47" s="64" t="s">
        <v>99</v>
      </c>
      <c r="H47" s="115">
        <v>384.226</v>
      </c>
      <c r="I47" s="116">
        <v>630.73690431242505</v>
      </c>
      <c r="J47" s="117">
        <v>357.41500000000002</v>
      </c>
      <c r="K47" s="99">
        <f t="shared" si="4"/>
        <v>3209.7809999999999</v>
      </c>
      <c r="L47" s="20">
        <v>3209781</v>
      </c>
      <c r="M47" s="12">
        <f t="shared" si="6"/>
        <v>1298</v>
      </c>
      <c r="N47" s="73" t="s">
        <v>222</v>
      </c>
      <c r="O47" s="52">
        <v>1.298</v>
      </c>
    </row>
    <row r="48" spans="1:15" s="1" customFormat="1" ht="20.100000000000001" customHeight="1" x14ac:dyDescent="0.25">
      <c r="A48" s="157" t="s">
        <v>27</v>
      </c>
      <c r="B48" s="135">
        <f t="shared" si="2"/>
        <v>12.407999999999999</v>
      </c>
      <c r="C48" s="136">
        <f t="shared" si="3"/>
        <v>134.43120260021669</v>
      </c>
      <c r="D48" s="137">
        <f t="shared" si="8"/>
        <v>2.3903921953925999E-2</v>
      </c>
      <c r="E48" s="138">
        <f t="shared" si="1"/>
        <v>1</v>
      </c>
      <c r="F48" s="139">
        <f t="shared" si="5"/>
        <v>2.7820627802690581E-2</v>
      </c>
      <c r="G48" s="61" t="s">
        <v>100</v>
      </c>
      <c r="H48" s="119">
        <v>12.407999999999999</v>
      </c>
      <c r="I48" s="120">
        <v>134.43120260021669</v>
      </c>
      <c r="J48" s="111">
        <v>12.407999999999999</v>
      </c>
      <c r="K48" s="99">
        <f t="shared" si="4"/>
        <v>519.07799999999997</v>
      </c>
      <c r="L48" s="20">
        <v>519078</v>
      </c>
      <c r="M48" s="12">
        <f t="shared" si="6"/>
        <v>446</v>
      </c>
      <c r="N48" s="73" t="s">
        <v>223</v>
      </c>
      <c r="O48" s="52">
        <v>0.44600000000000001</v>
      </c>
    </row>
    <row r="49" spans="1:15" s="1" customFormat="1" ht="18.75" customHeight="1" x14ac:dyDescent="0.25">
      <c r="A49" s="157" t="s">
        <v>28</v>
      </c>
      <c r="B49" s="135">
        <f t="shared" si="2"/>
        <v>49.954999999999998</v>
      </c>
      <c r="C49" s="136">
        <f t="shared" si="3"/>
        <v>190.8063099194072</v>
      </c>
      <c r="D49" s="137">
        <f t="shared" si="8"/>
        <v>5.530486036228531E-2</v>
      </c>
      <c r="E49" s="141">
        <f t="shared" si="1"/>
        <v>0.81469322390151144</v>
      </c>
      <c r="F49" s="139">
        <f t="shared" si="5"/>
        <v>8.6278065630397235E-2</v>
      </c>
      <c r="G49" s="61" t="s">
        <v>101</v>
      </c>
      <c r="H49" s="109">
        <v>49.954999999999998</v>
      </c>
      <c r="I49" s="110">
        <v>190.8063099194072</v>
      </c>
      <c r="J49" s="117">
        <v>40.698</v>
      </c>
      <c r="K49" s="99">
        <f t="shared" si="4"/>
        <v>903.26599999999996</v>
      </c>
      <c r="L49" s="20">
        <v>903266</v>
      </c>
      <c r="M49" s="12">
        <f t="shared" si="6"/>
        <v>579</v>
      </c>
      <c r="N49" s="73" t="s">
        <v>270</v>
      </c>
      <c r="O49" s="52">
        <v>0.57899999999999996</v>
      </c>
    </row>
    <row r="50" spans="1:15" s="1" customFormat="1" ht="20.100000000000001" customHeight="1" x14ac:dyDescent="0.25">
      <c r="A50" s="157" t="s">
        <v>29</v>
      </c>
      <c r="B50" s="135">
        <f t="shared" si="2"/>
        <v>42.677999999999997</v>
      </c>
      <c r="C50" s="136">
        <f t="shared" si="3"/>
        <v>106.63635000749588</v>
      </c>
      <c r="D50" s="137">
        <f t="shared" si="8"/>
        <v>9.1105873914491375E-2</v>
      </c>
      <c r="E50" s="138">
        <f t="shared" si="1"/>
        <v>0.99817236046675106</v>
      </c>
      <c r="F50" s="139">
        <f t="shared" si="5"/>
        <v>0.16227376425855514</v>
      </c>
      <c r="G50" s="61" t="s">
        <v>102</v>
      </c>
      <c r="H50" s="109">
        <v>42.677999999999997</v>
      </c>
      <c r="I50" s="110">
        <v>106.63635000749588</v>
      </c>
      <c r="J50" s="121">
        <v>42.6</v>
      </c>
      <c r="K50" s="99">
        <f t="shared" si="4"/>
        <v>468.44400000000002</v>
      </c>
      <c r="L50" s="20">
        <v>468444</v>
      </c>
      <c r="M50" s="12">
        <f t="shared" si="6"/>
        <v>263</v>
      </c>
      <c r="N50" s="73" t="s">
        <v>271</v>
      </c>
      <c r="O50" s="52">
        <v>0.26300000000000001</v>
      </c>
    </row>
    <row r="51" spans="1:15" s="1" customFormat="1" ht="20.100000000000001" customHeight="1" x14ac:dyDescent="0.25">
      <c r="A51" s="157" t="s">
        <v>89</v>
      </c>
      <c r="B51" s="135">
        <f t="shared" si="2"/>
        <v>70.474000000000004</v>
      </c>
      <c r="C51" s="136">
        <f t="shared" si="3"/>
        <v>109.07937097573055</v>
      </c>
      <c r="D51" s="137">
        <f t="shared" si="8"/>
        <v>0.1035243584997679</v>
      </c>
      <c r="E51" s="141">
        <f t="shared" si="1"/>
        <v>0.33771319919402898</v>
      </c>
      <c r="F51" s="139">
        <f t="shared" si="5"/>
        <v>0.25079715302491107</v>
      </c>
      <c r="G51" s="61" t="s">
        <v>103</v>
      </c>
      <c r="H51" s="109">
        <v>70.474000000000004</v>
      </c>
      <c r="I51" s="110">
        <v>109.07937097573055</v>
      </c>
      <c r="J51" s="111">
        <v>23.8</v>
      </c>
      <c r="K51" s="99">
        <f t="shared" si="4"/>
        <v>680.74800000000005</v>
      </c>
      <c r="L51" s="20">
        <v>680748</v>
      </c>
      <c r="M51" s="12">
        <f t="shared" si="6"/>
        <v>281</v>
      </c>
      <c r="N51" s="73" t="s">
        <v>272</v>
      </c>
      <c r="O51" s="52">
        <v>0.28100000000000003</v>
      </c>
    </row>
    <row r="52" spans="1:15" s="1" customFormat="1" ht="20.100000000000001" customHeight="1" x14ac:dyDescent="0.25">
      <c r="A52" s="157" t="s">
        <v>30</v>
      </c>
      <c r="B52" s="135">
        <f t="shared" si="2"/>
        <v>308.31200000000001</v>
      </c>
      <c r="C52" s="136">
        <f t="shared" si="3"/>
        <v>177.31410923688313</v>
      </c>
      <c r="D52" s="140">
        <f t="shared" si="8"/>
        <v>0.20108934920157656</v>
      </c>
      <c r="E52" s="141">
        <f t="shared" si="1"/>
        <v>0.89327045330703958</v>
      </c>
      <c r="F52" s="162">
        <f t="shared" si="5"/>
        <v>0.36967865707434056</v>
      </c>
      <c r="G52" s="61" t="s">
        <v>104</v>
      </c>
      <c r="H52" s="109">
        <v>308.31200000000001</v>
      </c>
      <c r="I52" s="110">
        <v>177.31410923688313</v>
      </c>
      <c r="J52" s="111">
        <v>275.40600000000001</v>
      </c>
      <c r="K52" s="99">
        <f t="shared" si="4"/>
        <v>1533.2090000000001</v>
      </c>
      <c r="L52" s="20">
        <v>1533209</v>
      </c>
      <c r="M52" s="12">
        <f t="shared" si="6"/>
        <v>834</v>
      </c>
      <c r="N52" s="73" t="s">
        <v>225</v>
      </c>
      <c r="O52" s="52">
        <v>0.83399999999999996</v>
      </c>
    </row>
    <row r="53" spans="1:15" s="1" customFormat="1" ht="20.100000000000001" customHeight="1" thickBot="1" x14ac:dyDescent="0.3">
      <c r="A53" s="157" t="s">
        <v>3</v>
      </c>
      <c r="B53" s="135">
        <f t="shared" si="2"/>
        <v>212.49600000000001</v>
      </c>
      <c r="C53" s="136">
        <f t="shared" si="3"/>
        <v>135.22718594883543</v>
      </c>
      <c r="D53" s="149">
        <f t="shared" si="8"/>
        <v>7.3497408000265635E-2</v>
      </c>
      <c r="E53" s="150">
        <f t="shared" si="1"/>
        <v>0.67401268729764319</v>
      </c>
      <c r="F53" s="139">
        <f t="shared" si="5"/>
        <v>0.1699968</v>
      </c>
      <c r="G53" s="61" t="s">
        <v>3</v>
      </c>
      <c r="H53" s="109">
        <v>212.49600000000001</v>
      </c>
      <c r="I53" s="110">
        <v>135.22718594883543</v>
      </c>
      <c r="J53" s="111">
        <v>143.22499999999999</v>
      </c>
      <c r="K53" s="102">
        <f t="shared" si="4"/>
        <v>2891.2040000000002</v>
      </c>
      <c r="L53" s="20">
        <v>2891204</v>
      </c>
      <c r="M53" s="24">
        <f t="shared" si="6"/>
        <v>1250</v>
      </c>
      <c r="N53" s="76" t="s">
        <v>224</v>
      </c>
      <c r="O53" s="53">
        <v>1.25</v>
      </c>
    </row>
    <row r="54" spans="1:15" s="1" customFormat="1" ht="20.100000000000001" customHeight="1" x14ac:dyDescent="0.25">
      <c r="A54" s="156" t="s">
        <v>16</v>
      </c>
      <c r="B54" s="130">
        <f t="shared" si="2"/>
        <v>2602.1120000000001</v>
      </c>
      <c r="C54" s="131">
        <f t="shared" si="3"/>
        <v>110.89569349442775</v>
      </c>
      <c r="D54" s="132">
        <f t="shared" si="8"/>
        <v>9.0718878514695345E-2</v>
      </c>
      <c r="E54" s="133">
        <f t="shared" si="1"/>
        <v>0.76348289389542023</v>
      </c>
      <c r="F54" s="134">
        <f t="shared" si="5"/>
        <v>0.13840285091218552</v>
      </c>
      <c r="G54" s="63" t="s">
        <v>105</v>
      </c>
      <c r="H54" s="112">
        <v>2602.1120000000001</v>
      </c>
      <c r="I54" s="113">
        <v>110.89569349442775</v>
      </c>
      <c r="J54" s="118">
        <v>1986.6679999999999</v>
      </c>
      <c r="K54" s="104">
        <f>SUM(K55:K68)</f>
        <v>28683.247000000003</v>
      </c>
      <c r="L54" s="19">
        <v>28683247</v>
      </c>
      <c r="M54" s="23">
        <f>SUM(M55:M68)</f>
        <v>18801</v>
      </c>
      <c r="N54" s="72" t="s">
        <v>16</v>
      </c>
      <c r="O54" s="51">
        <v>18.800999999999998</v>
      </c>
    </row>
    <row r="55" spans="1:15" s="1" customFormat="1" ht="20.100000000000001" customHeight="1" x14ac:dyDescent="0.25">
      <c r="A55" s="157" t="s">
        <v>31</v>
      </c>
      <c r="B55" s="135">
        <f t="shared" si="2"/>
        <v>406.53899999999999</v>
      </c>
      <c r="C55" s="136">
        <f t="shared" si="3"/>
        <v>132.2637212480073</v>
      </c>
      <c r="D55" s="137">
        <f t="shared" si="8"/>
        <v>9.9700559152442608E-2</v>
      </c>
      <c r="E55" s="141">
        <f t="shared" si="1"/>
        <v>0.82109219533673272</v>
      </c>
      <c r="F55" s="139">
        <f t="shared" si="5"/>
        <v>0.13780983050847456</v>
      </c>
      <c r="G55" s="62" t="s">
        <v>106</v>
      </c>
      <c r="H55" s="109">
        <v>406.53899999999999</v>
      </c>
      <c r="I55" s="110">
        <v>132.2637212480073</v>
      </c>
      <c r="J55" s="111">
        <v>333.80599999999998</v>
      </c>
      <c r="K55" s="99">
        <f t="shared" si="4"/>
        <v>4077.6</v>
      </c>
      <c r="L55" s="20">
        <v>4077600</v>
      </c>
      <c r="M55" s="12">
        <f t="shared" si="6"/>
        <v>2950</v>
      </c>
      <c r="N55" s="73" t="s">
        <v>227</v>
      </c>
      <c r="O55" s="52">
        <v>2.95</v>
      </c>
    </row>
    <row r="56" spans="1:15" s="1" customFormat="1" ht="20.100000000000001" customHeight="1" x14ac:dyDescent="0.25">
      <c r="A56" s="157" t="s">
        <v>32</v>
      </c>
      <c r="B56" s="135">
        <f t="shared" si="2"/>
        <v>53.624000000000002</v>
      </c>
      <c r="C56" s="142">
        <f t="shared" si="3"/>
        <v>60.17933495684963</v>
      </c>
      <c r="D56" s="137">
        <f t="shared" si="8"/>
        <v>7.9759519634222342E-2</v>
      </c>
      <c r="E56" s="141">
        <f t="shared" si="1"/>
        <v>0.6542965836192749</v>
      </c>
      <c r="F56" s="139">
        <f t="shared" si="5"/>
        <v>0.11218410041841005</v>
      </c>
      <c r="G56" s="61" t="s">
        <v>107</v>
      </c>
      <c r="H56" s="119">
        <v>53.624000000000002</v>
      </c>
      <c r="I56" s="120">
        <v>60.17933495684963</v>
      </c>
      <c r="J56" s="111">
        <v>35.085999999999999</v>
      </c>
      <c r="K56" s="99">
        <f t="shared" si="4"/>
        <v>672.32100000000003</v>
      </c>
      <c r="L56" s="20">
        <v>672321</v>
      </c>
      <c r="M56" s="12">
        <f t="shared" si="6"/>
        <v>478</v>
      </c>
      <c r="N56" s="73" t="s">
        <v>228</v>
      </c>
      <c r="O56" s="52">
        <v>0.47799999999999998</v>
      </c>
    </row>
    <row r="57" spans="1:15" s="1" customFormat="1" ht="20.100000000000001" customHeight="1" x14ac:dyDescent="0.25">
      <c r="A57" s="157" t="s">
        <v>33</v>
      </c>
      <c r="B57" s="135">
        <f t="shared" si="2"/>
        <v>39.667000000000002</v>
      </c>
      <c r="C57" s="136">
        <f t="shared" si="3"/>
        <v>100.82865204239852</v>
      </c>
      <c r="D57" s="137">
        <f t="shared" si="8"/>
        <v>5.1423889609825593E-2</v>
      </c>
      <c r="E57" s="141">
        <f t="shared" si="1"/>
        <v>0.74626263644843316</v>
      </c>
      <c r="F57" s="139">
        <f t="shared" si="5"/>
        <v>9.558313253012049E-2</v>
      </c>
      <c r="G57" s="61" t="s">
        <v>108</v>
      </c>
      <c r="H57" s="109">
        <v>39.667000000000002</v>
      </c>
      <c r="I57" s="110">
        <v>100.82865204239852</v>
      </c>
      <c r="J57" s="111">
        <v>29.602</v>
      </c>
      <c r="K57" s="99">
        <f t="shared" si="4"/>
        <v>771.37300000000005</v>
      </c>
      <c r="L57" s="20">
        <v>771373</v>
      </c>
      <c r="M57" s="12">
        <f t="shared" si="6"/>
        <v>415</v>
      </c>
      <c r="N57" s="73" t="s">
        <v>229</v>
      </c>
      <c r="O57" s="52">
        <v>0.41499999999999998</v>
      </c>
    </row>
    <row r="58" spans="1:15" s="1" customFormat="1" ht="21.75" customHeight="1" x14ac:dyDescent="0.25">
      <c r="A58" s="157" t="s">
        <v>280</v>
      </c>
      <c r="B58" s="143">
        <f t="shared" si="2"/>
        <v>667.851</v>
      </c>
      <c r="C58" s="136">
        <f t="shared" si="3"/>
        <v>132.86389553135533</v>
      </c>
      <c r="D58" s="137">
        <f t="shared" si="8"/>
        <v>0.16689494892699841</v>
      </c>
      <c r="E58" s="141">
        <f t="shared" si="1"/>
        <v>0.84629655417151439</v>
      </c>
      <c r="F58" s="139">
        <f t="shared" si="5"/>
        <v>0.22677453310696094</v>
      </c>
      <c r="G58" s="61" t="s">
        <v>109</v>
      </c>
      <c r="H58" s="109">
        <v>667.851</v>
      </c>
      <c r="I58" s="110">
        <v>132.86389553135533</v>
      </c>
      <c r="J58" s="121">
        <v>565.20000000000005</v>
      </c>
      <c r="K58" s="99">
        <f t="shared" si="4"/>
        <v>4001.625</v>
      </c>
      <c r="L58" s="20">
        <v>4001625</v>
      </c>
      <c r="M58" s="12">
        <f t="shared" si="6"/>
        <v>2945</v>
      </c>
      <c r="N58" s="73" t="s">
        <v>230</v>
      </c>
      <c r="O58" s="52">
        <v>2.9449999999999998</v>
      </c>
    </row>
    <row r="59" spans="1:15" s="1" customFormat="1" ht="20.100000000000001" customHeight="1" x14ac:dyDescent="0.25">
      <c r="A59" s="157" t="s">
        <v>34</v>
      </c>
      <c r="B59" s="135">
        <f t="shared" si="2"/>
        <v>302.78399999999999</v>
      </c>
      <c r="C59" s="136">
        <f t="shared" si="3"/>
        <v>100.96098058699175</v>
      </c>
      <c r="D59" s="140">
        <f t="shared" si="8"/>
        <v>0.20993849198232484</v>
      </c>
      <c r="E59" s="141">
        <f t="shared" si="1"/>
        <v>0.43440868738110339</v>
      </c>
      <c r="F59" s="162">
        <f t="shared" si="5"/>
        <v>0.35874881516587676</v>
      </c>
      <c r="G59" s="61" t="s">
        <v>110</v>
      </c>
      <c r="H59" s="109">
        <v>302.78399999999999</v>
      </c>
      <c r="I59" s="110">
        <v>100.96098058699175</v>
      </c>
      <c r="J59" s="111">
        <v>131.53200000000001</v>
      </c>
      <c r="K59" s="99">
        <f t="shared" si="4"/>
        <v>1442.251</v>
      </c>
      <c r="L59" s="20">
        <v>1442251</v>
      </c>
      <c r="M59" s="12">
        <f t="shared" si="6"/>
        <v>844</v>
      </c>
      <c r="N59" s="73" t="s">
        <v>237</v>
      </c>
      <c r="O59" s="52">
        <v>0.84399999999999997</v>
      </c>
    </row>
    <row r="60" spans="1:15" s="1" customFormat="1" ht="20.100000000000001" customHeight="1" x14ac:dyDescent="0.25">
      <c r="A60" s="157" t="s">
        <v>35</v>
      </c>
      <c r="B60" s="135">
        <f t="shared" si="2"/>
        <v>158.08099999999999</v>
      </c>
      <c r="C60" s="142">
        <f t="shared" si="3"/>
        <v>78.17084930152059</v>
      </c>
      <c r="D60" s="137">
        <f t="shared" si="8"/>
        <v>0.1347460783837392</v>
      </c>
      <c r="E60" s="141">
        <f t="shared" si="1"/>
        <v>0.26230223746054243</v>
      </c>
      <c r="F60" s="139">
        <f t="shared" si="5"/>
        <v>0.20189144316730523</v>
      </c>
      <c r="G60" s="61" t="s">
        <v>111</v>
      </c>
      <c r="H60" s="109">
        <v>158.08099999999999</v>
      </c>
      <c r="I60" s="110">
        <v>78.17084930152059</v>
      </c>
      <c r="J60" s="111">
        <v>41.465000000000003</v>
      </c>
      <c r="K60" s="99">
        <f t="shared" si="4"/>
        <v>1173.1769999999999</v>
      </c>
      <c r="L60" s="20">
        <v>1173177</v>
      </c>
      <c r="M60" s="12">
        <f t="shared" si="6"/>
        <v>783</v>
      </c>
      <c r="N60" s="73" t="s">
        <v>239</v>
      </c>
      <c r="O60" s="52">
        <v>0.78300000000000003</v>
      </c>
    </row>
    <row r="61" spans="1:15" s="1" customFormat="1" ht="20.100000000000001" customHeight="1" x14ac:dyDescent="0.25">
      <c r="A61" s="157" t="s">
        <v>4</v>
      </c>
      <c r="B61" s="135">
        <f t="shared" si="2"/>
        <v>165.64599999999999</v>
      </c>
      <c r="C61" s="142">
        <f t="shared" si="3"/>
        <v>81.634403090995107</v>
      </c>
      <c r="D61" s="137">
        <f t="shared" si="8"/>
        <v>6.6037780981297672E-2</v>
      </c>
      <c r="E61" s="138">
        <f t="shared" si="1"/>
        <v>1</v>
      </c>
      <c r="F61" s="139">
        <f t="shared" si="5"/>
        <v>0.11567458100558659</v>
      </c>
      <c r="G61" s="61" t="s">
        <v>4</v>
      </c>
      <c r="H61" s="109">
        <v>165.64599999999999</v>
      </c>
      <c r="I61" s="110">
        <v>81.634403090995107</v>
      </c>
      <c r="J61" s="111">
        <v>165.64599999999999</v>
      </c>
      <c r="K61" s="99">
        <f t="shared" si="4"/>
        <v>2508.3519999999999</v>
      </c>
      <c r="L61" s="20">
        <v>2508352</v>
      </c>
      <c r="M61" s="12">
        <f t="shared" si="6"/>
        <v>1432</v>
      </c>
      <c r="N61" s="73" t="s">
        <v>234</v>
      </c>
      <c r="O61" s="52">
        <v>1.4319999999999999</v>
      </c>
    </row>
    <row r="62" spans="1:15" s="1" customFormat="1" ht="20.100000000000001" customHeight="1" x14ac:dyDescent="0.25">
      <c r="A62" s="157" t="s">
        <v>68</v>
      </c>
      <c r="B62" s="135">
        <f t="shared" si="2"/>
        <v>55.017000000000003</v>
      </c>
      <c r="C62" s="136">
        <f t="shared" si="3"/>
        <v>111.91188136937816</v>
      </c>
      <c r="D62" s="137">
        <f t="shared" si="8"/>
        <v>4.8340585109374119E-2</v>
      </c>
      <c r="E62" s="138">
        <f t="shared" si="1"/>
        <v>0.99481978297617091</v>
      </c>
      <c r="F62" s="139">
        <f t="shared" si="5"/>
        <v>9.2310402684563767E-2</v>
      </c>
      <c r="G62" s="61" t="s">
        <v>112</v>
      </c>
      <c r="H62" s="109">
        <v>55.017000000000003</v>
      </c>
      <c r="I62" s="110">
        <v>111.91188136937816</v>
      </c>
      <c r="J62" s="111">
        <v>54.731999999999999</v>
      </c>
      <c r="K62" s="99">
        <f t="shared" si="4"/>
        <v>1138.1120000000001</v>
      </c>
      <c r="L62" s="20">
        <v>1138112</v>
      </c>
      <c r="M62" s="12">
        <f t="shared" si="6"/>
        <v>596</v>
      </c>
      <c r="N62" s="73" t="s">
        <v>226</v>
      </c>
      <c r="O62" s="52">
        <v>0.59599999999999997</v>
      </c>
    </row>
    <row r="63" spans="1:15" s="1" customFormat="1" ht="20.100000000000001" customHeight="1" x14ac:dyDescent="0.25">
      <c r="A63" s="161" t="s">
        <v>69</v>
      </c>
      <c r="B63" s="135">
        <f t="shared" si="2"/>
        <v>196.9</v>
      </c>
      <c r="C63" s="142">
        <f t="shared" si="3"/>
        <v>89.539071594877768</v>
      </c>
      <c r="D63" s="137">
        <f t="shared" si="8"/>
        <v>6.3890879958154553E-2</v>
      </c>
      <c r="E63" s="141">
        <f t="shared" si="1"/>
        <v>0.63779075672930419</v>
      </c>
      <c r="F63" s="139">
        <f t="shared" si="5"/>
        <v>0.11394675925925926</v>
      </c>
      <c r="G63" s="61" t="s">
        <v>113</v>
      </c>
      <c r="H63" s="109">
        <v>196.9</v>
      </c>
      <c r="I63" s="110">
        <v>89.539071594877768</v>
      </c>
      <c r="J63" s="111">
        <v>125.581</v>
      </c>
      <c r="K63" s="99">
        <f t="shared" si="4"/>
        <v>3081.817</v>
      </c>
      <c r="L63" s="20">
        <v>3081817</v>
      </c>
      <c r="M63" s="12">
        <f t="shared" si="6"/>
        <v>1728</v>
      </c>
      <c r="N63" s="73" t="s">
        <v>231</v>
      </c>
      <c r="O63" s="52">
        <v>1.728</v>
      </c>
    </row>
    <row r="64" spans="1:15" s="1" customFormat="1" ht="20.100000000000001" customHeight="1" x14ac:dyDescent="0.25">
      <c r="A64" s="157" t="s">
        <v>70</v>
      </c>
      <c r="B64" s="135">
        <f t="shared" si="2"/>
        <v>110.815</v>
      </c>
      <c r="C64" s="136">
        <f t="shared" si="3"/>
        <v>122.60873413659951</v>
      </c>
      <c r="D64" s="137">
        <f t="shared" si="8"/>
        <v>6.0180506218987205E-2</v>
      </c>
      <c r="E64" s="141">
        <f t="shared" si="1"/>
        <v>0.82292108469070069</v>
      </c>
      <c r="F64" s="139">
        <f t="shared" si="5"/>
        <v>9.3593750000000003E-2</v>
      </c>
      <c r="G64" s="61" t="s">
        <v>114</v>
      </c>
      <c r="H64" s="109">
        <v>110.815</v>
      </c>
      <c r="I64" s="110">
        <v>122.60873413659951</v>
      </c>
      <c r="J64" s="111">
        <v>91.191999999999993</v>
      </c>
      <c r="K64" s="99">
        <f t="shared" si="4"/>
        <v>1841.377</v>
      </c>
      <c r="L64" s="20">
        <v>1841377</v>
      </c>
      <c r="M64" s="12">
        <f t="shared" si="6"/>
        <v>1184</v>
      </c>
      <c r="N64" s="73" t="s">
        <v>232</v>
      </c>
      <c r="O64" s="52">
        <v>1.1839999999999999</v>
      </c>
    </row>
    <row r="65" spans="1:15" s="1" customFormat="1" ht="20.100000000000001" customHeight="1" x14ac:dyDescent="0.25">
      <c r="A65" s="157" t="s">
        <v>71</v>
      </c>
      <c r="B65" s="135">
        <f t="shared" si="2"/>
        <v>81.356999999999999</v>
      </c>
      <c r="C65" s="136">
        <f t="shared" si="3"/>
        <v>120.35593295560454</v>
      </c>
      <c r="D65" s="137">
        <f t="shared" si="8"/>
        <v>6.5262644502005043E-2</v>
      </c>
      <c r="E65" s="141">
        <f t="shared" si="1"/>
        <v>0.81417702225991628</v>
      </c>
      <c r="F65" s="139">
        <f t="shared" si="5"/>
        <v>8.2848268839103872E-2</v>
      </c>
      <c r="G65" s="61" t="s">
        <v>115</v>
      </c>
      <c r="H65" s="109">
        <v>81.356999999999999</v>
      </c>
      <c r="I65" s="110">
        <v>120.35593295560454</v>
      </c>
      <c r="J65" s="111">
        <v>66.239000000000004</v>
      </c>
      <c r="K65" s="99">
        <f t="shared" si="4"/>
        <v>1246.6089999999999</v>
      </c>
      <c r="L65" s="20">
        <v>1246609</v>
      </c>
      <c r="M65" s="12">
        <f t="shared" si="6"/>
        <v>982</v>
      </c>
      <c r="N65" s="73" t="s">
        <v>233</v>
      </c>
      <c r="O65" s="52">
        <v>0.98199999999999998</v>
      </c>
    </row>
    <row r="66" spans="1:15" s="1" customFormat="1" ht="20.100000000000001" customHeight="1" x14ac:dyDescent="0.25">
      <c r="A66" s="157" t="s">
        <v>72</v>
      </c>
      <c r="B66" s="135">
        <f t="shared" si="2"/>
        <v>241.00200000000001</v>
      </c>
      <c r="C66" s="136">
        <f t="shared" si="3"/>
        <v>181.44188637766703</v>
      </c>
      <c r="D66" s="137">
        <f t="shared" si="8"/>
        <v>7.6686703685990606E-2</v>
      </c>
      <c r="E66" s="138">
        <f t="shared" si="1"/>
        <v>0.92903793329515938</v>
      </c>
      <c r="F66" s="139">
        <f t="shared" si="5"/>
        <v>0.10885365853658537</v>
      </c>
      <c r="G66" s="61" t="s">
        <v>116</v>
      </c>
      <c r="H66" s="109">
        <v>241.00200000000001</v>
      </c>
      <c r="I66" s="110">
        <v>181.44188637766703</v>
      </c>
      <c r="J66" s="111">
        <v>223.9</v>
      </c>
      <c r="K66" s="99">
        <f t="shared" si="4"/>
        <v>3142.683</v>
      </c>
      <c r="L66" s="20">
        <v>3142683</v>
      </c>
      <c r="M66" s="12">
        <f t="shared" si="6"/>
        <v>2214</v>
      </c>
      <c r="N66" s="73" t="s">
        <v>235</v>
      </c>
      <c r="O66" s="52">
        <v>2.214</v>
      </c>
    </row>
    <row r="67" spans="1:15" s="1" customFormat="1" ht="20.100000000000001" customHeight="1" x14ac:dyDescent="0.25">
      <c r="A67" s="157" t="s">
        <v>73</v>
      </c>
      <c r="B67" s="135">
        <f t="shared" si="2"/>
        <v>74.599999999999994</v>
      </c>
      <c r="C67" s="142">
        <f t="shared" si="3"/>
        <v>94.320538107520349</v>
      </c>
      <c r="D67" s="137">
        <f t="shared" si="8"/>
        <v>3.1019433300733819E-2</v>
      </c>
      <c r="E67" s="138">
        <f>J67/B67</f>
        <v>1</v>
      </c>
      <c r="F67" s="139">
        <f t="shared" si="5"/>
        <v>5.1271477663230237E-2</v>
      </c>
      <c r="G67" s="61" t="s">
        <v>117</v>
      </c>
      <c r="H67" s="109">
        <v>74.599999999999994</v>
      </c>
      <c r="I67" s="110">
        <v>94.320538107520349</v>
      </c>
      <c r="J67" s="111">
        <v>74.599999999999994</v>
      </c>
      <c r="K67" s="99">
        <f t="shared" si="4"/>
        <v>2404.944</v>
      </c>
      <c r="L67" s="20">
        <v>2404944</v>
      </c>
      <c r="M67" s="12">
        <f t="shared" si="6"/>
        <v>1455</v>
      </c>
      <c r="N67" s="73" t="s">
        <v>236</v>
      </c>
      <c r="O67" s="52">
        <v>1.4550000000000001</v>
      </c>
    </row>
    <row r="68" spans="1:15" s="1" customFormat="1" ht="20.100000000000001" customHeight="1" thickBot="1" x14ac:dyDescent="0.3">
      <c r="A68" s="160" t="s">
        <v>74</v>
      </c>
      <c r="B68" s="147">
        <f t="shared" si="2"/>
        <v>48.228999999999999</v>
      </c>
      <c r="C68" s="148">
        <f t="shared" si="3"/>
        <v>75.388439053365431</v>
      </c>
      <c r="D68" s="144">
        <f t="shared" si="8"/>
        <v>4.0837218439195057E-2</v>
      </c>
      <c r="E68" s="163">
        <f t="shared" ref="E68" si="9">J68/B68</f>
        <v>0.99705571336747612</v>
      </c>
      <c r="F68" s="151">
        <f t="shared" si="5"/>
        <v>6.0665408805031448E-2</v>
      </c>
      <c r="G68" s="61" t="s">
        <v>118</v>
      </c>
      <c r="H68" s="109">
        <v>48.228999999999999</v>
      </c>
      <c r="I68" s="110">
        <v>75.388439053365431</v>
      </c>
      <c r="J68" s="111">
        <v>48.087000000000003</v>
      </c>
      <c r="K68" s="100">
        <f t="shared" si="4"/>
        <v>1181.0060000000001</v>
      </c>
      <c r="L68" s="21">
        <v>1181006</v>
      </c>
      <c r="M68" s="18">
        <f t="shared" si="6"/>
        <v>795</v>
      </c>
      <c r="N68" s="74" t="s">
        <v>238</v>
      </c>
      <c r="O68" s="53">
        <v>0.79500000000000004</v>
      </c>
    </row>
    <row r="69" spans="1:15" s="1" customFormat="1" ht="20.100000000000001" customHeight="1" x14ac:dyDescent="0.25">
      <c r="A69" s="61"/>
      <c r="B69" s="3"/>
      <c r="C69" s="3"/>
      <c r="D69" s="152"/>
      <c r="E69" s="3"/>
      <c r="F69" s="3"/>
      <c r="G69" s="63"/>
      <c r="H69" s="38"/>
      <c r="I69" s="39"/>
      <c r="J69" s="40"/>
      <c r="K69" s="11"/>
      <c r="N69" s="3"/>
      <c r="O69" s="14"/>
    </row>
    <row r="70" spans="1:15" s="1" customFormat="1" ht="20.100000000000001" customHeight="1" x14ac:dyDescent="0.25">
      <c r="A70" s="61"/>
      <c r="B70" s="3"/>
      <c r="C70" s="3"/>
      <c r="D70" s="152"/>
      <c r="E70" s="3"/>
      <c r="F70" s="3"/>
      <c r="G70" s="62"/>
      <c r="H70" s="41"/>
      <c r="I70" s="42"/>
      <c r="J70" s="43"/>
      <c r="K70" s="11"/>
      <c r="N70" s="3"/>
      <c r="O70" s="14"/>
    </row>
    <row r="71" spans="1:15" s="1" customFormat="1" ht="20.100000000000001" customHeight="1" x14ac:dyDescent="0.25">
      <c r="A71" s="61"/>
      <c r="B71" s="3"/>
      <c r="C71" s="153"/>
      <c r="D71" s="153"/>
      <c r="E71" s="153"/>
      <c r="F71" s="153"/>
      <c r="G71" s="61"/>
      <c r="H71" s="44"/>
      <c r="I71" s="45"/>
      <c r="J71" s="43"/>
      <c r="K71" s="11"/>
      <c r="N71" s="3"/>
      <c r="O71" s="14"/>
    </row>
    <row r="72" spans="1:15" s="1" customFormat="1" ht="20.100000000000001" customHeight="1" x14ac:dyDescent="0.25">
      <c r="A72" s="61"/>
      <c r="B72" s="3"/>
      <c r="C72" s="3"/>
      <c r="D72" s="152"/>
      <c r="E72" s="3"/>
      <c r="F72" s="3"/>
      <c r="G72" s="61"/>
      <c r="H72" s="41"/>
      <c r="I72" s="42"/>
      <c r="J72" s="43"/>
      <c r="K72" s="11"/>
      <c r="N72" s="3"/>
      <c r="O72" s="14"/>
    </row>
    <row r="73" spans="1:15" s="1" customFormat="1" ht="20.100000000000001" customHeight="1" x14ac:dyDescent="0.25">
      <c r="A73" s="61"/>
      <c r="B73" s="3"/>
      <c r="C73" s="3"/>
      <c r="D73" s="152"/>
      <c r="E73" s="3"/>
      <c r="F73" s="3"/>
      <c r="G73" s="61"/>
      <c r="H73" s="41"/>
      <c r="I73" s="42"/>
      <c r="J73" s="46"/>
      <c r="K73" s="11"/>
      <c r="N73" s="3"/>
      <c r="O73" s="14"/>
    </row>
    <row r="74" spans="1:15" s="1" customFormat="1" ht="20.100000000000001" customHeight="1" thickBot="1" x14ac:dyDescent="0.3">
      <c r="A74" s="61"/>
      <c r="B74" s="3"/>
      <c r="C74" s="3"/>
      <c r="D74" s="152"/>
      <c r="E74" s="3"/>
      <c r="F74" s="3"/>
      <c r="G74" s="61"/>
      <c r="H74" s="41"/>
      <c r="I74" s="42"/>
      <c r="J74" s="43"/>
      <c r="K74" s="11"/>
      <c r="N74" s="3"/>
      <c r="O74" s="14"/>
    </row>
    <row r="75" spans="1:15" s="1" customFormat="1" ht="19.5" customHeight="1" x14ac:dyDescent="0.25">
      <c r="A75" s="156" t="s">
        <v>17</v>
      </c>
      <c r="B75" s="130">
        <f t="shared" ref="B75:B105" si="10">H75</f>
        <v>1351.6010000000001</v>
      </c>
      <c r="C75" s="131">
        <f t="shared" ref="C75:C105" si="11">I75</f>
        <v>121.12053437809723</v>
      </c>
      <c r="D75" s="132">
        <f t="shared" ref="D75" si="12">B75/K75</f>
        <v>0.11025263954379783</v>
      </c>
      <c r="E75" s="133">
        <f t="shared" ref="E75:E101" si="13">J75/B75</f>
        <v>0.67000912251470657</v>
      </c>
      <c r="F75" s="134">
        <f t="shared" ref="F75" si="14">B75/M75</f>
        <v>0.17130557667934096</v>
      </c>
      <c r="G75" s="63" t="s">
        <v>119</v>
      </c>
      <c r="H75" s="38">
        <v>1351.6010000000001</v>
      </c>
      <c r="I75" s="93">
        <v>121.12053437809723</v>
      </c>
      <c r="J75" s="94">
        <v>905.58500000000004</v>
      </c>
      <c r="K75" s="32">
        <f>K76+K77+K78+K82</f>
        <v>12259.126</v>
      </c>
      <c r="L75" s="19">
        <v>12259126</v>
      </c>
      <c r="M75" s="55">
        <f t="shared" ref="M75" si="15">M76+M77+M78+M82</f>
        <v>7890</v>
      </c>
      <c r="N75" s="77" t="s">
        <v>17</v>
      </c>
      <c r="O75" s="54">
        <v>7.89</v>
      </c>
    </row>
    <row r="76" spans="1:15" s="1" customFormat="1" ht="20.100000000000001" customHeight="1" x14ac:dyDescent="0.25">
      <c r="A76" s="157" t="s">
        <v>75</v>
      </c>
      <c r="B76" s="135">
        <f t="shared" si="10"/>
        <v>28.39</v>
      </c>
      <c r="C76" s="142">
        <f t="shared" si="11"/>
        <v>58.379601069298786</v>
      </c>
      <c r="D76" s="137">
        <f t="shared" ref="D76:D105" si="16">B76/K76</f>
        <v>3.7277470961913688E-2</v>
      </c>
      <c r="E76" s="138">
        <f t="shared" si="13"/>
        <v>0.99700598802395202</v>
      </c>
      <c r="F76" s="139">
        <f t="shared" ref="F76:F105" si="17">B76/M76</f>
        <v>9.4633333333333333E-2</v>
      </c>
      <c r="G76" s="62" t="s">
        <v>120</v>
      </c>
      <c r="H76" s="41">
        <v>28.39</v>
      </c>
      <c r="I76" s="91">
        <v>58.379601069298786</v>
      </c>
      <c r="J76" s="92">
        <v>28.305</v>
      </c>
      <c r="K76" s="30">
        <f t="shared" ref="K76:K105" si="18">L76/1000</f>
        <v>761.58600000000001</v>
      </c>
      <c r="L76" s="20">
        <v>761586</v>
      </c>
      <c r="M76" s="56">
        <f t="shared" ref="M76:M105" si="19">O76*1000</f>
        <v>300</v>
      </c>
      <c r="N76" s="78" t="s">
        <v>240</v>
      </c>
      <c r="O76" s="52">
        <v>0.3</v>
      </c>
    </row>
    <row r="77" spans="1:15" s="1" customFormat="1" ht="20.100000000000001" customHeight="1" x14ac:dyDescent="0.25">
      <c r="A77" s="157" t="s">
        <v>76</v>
      </c>
      <c r="B77" s="135">
        <f t="shared" si="10"/>
        <v>472.79899999999998</v>
      </c>
      <c r="C77" s="136">
        <f t="shared" si="11"/>
        <v>173.74906289964574</v>
      </c>
      <c r="D77" s="137">
        <f t="shared" si="16"/>
        <v>0.11153126762583444</v>
      </c>
      <c r="E77" s="141">
        <f t="shared" si="13"/>
        <v>0.83410497907144476</v>
      </c>
      <c r="F77" s="139">
        <f t="shared" si="17"/>
        <v>0.15844470509383377</v>
      </c>
      <c r="G77" s="61" t="s">
        <v>121</v>
      </c>
      <c r="H77" s="44">
        <v>472.79899999999998</v>
      </c>
      <c r="I77" s="95">
        <v>173.74906289964574</v>
      </c>
      <c r="J77" s="92">
        <v>394.36399999999998</v>
      </c>
      <c r="K77" s="30">
        <f t="shared" si="18"/>
        <v>4239.1610000000001</v>
      </c>
      <c r="L77" s="20">
        <v>4239161</v>
      </c>
      <c r="M77" s="56">
        <f t="shared" si="19"/>
        <v>2984</v>
      </c>
      <c r="N77" s="78" t="s">
        <v>241</v>
      </c>
      <c r="O77" s="52">
        <v>2.984</v>
      </c>
    </row>
    <row r="78" spans="1:15" s="1" customFormat="1" ht="20.100000000000001" customHeight="1" x14ac:dyDescent="0.25">
      <c r="A78" s="157" t="s">
        <v>77</v>
      </c>
      <c r="B78" s="143">
        <f t="shared" si="10"/>
        <v>559.28200000000004</v>
      </c>
      <c r="C78" s="136">
        <f t="shared" si="11"/>
        <v>142.45557194199708</v>
      </c>
      <c r="D78" s="137">
        <f t="shared" si="16"/>
        <v>0.14522150562650829</v>
      </c>
      <c r="E78" s="141">
        <f t="shared" si="13"/>
        <v>0.50826774328514057</v>
      </c>
      <c r="F78" s="139">
        <f t="shared" si="17"/>
        <v>0.19672247625747452</v>
      </c>
      <c r="G78" s="61" t="s">
        <v>122</v>
      </c>
      <c r="H78" s="41">
        <v>559.28200000000004</v>
      </c>
      <c r="I78" s="91">
        <v>142.45557194199708</v>
      </c>
      <c r="J78" s="92">
        <v>284.26499999999999</v>
      </c>
      <c r="K78" s="30">
        <f t="shared" si="18"/>
        <v>3851.2339999999999</v>
      </c>
      <c r="L78" s="20">
        <v>3851234</v>
      </c>
      <c r="M78" s="56">
        <f t="shared" si="19"/>
        <v>2843</v>
      </c>
      <c r="N78" s="78" t="s">
        <v>242</v>
      </c>
      <c r="O78" s="52">
        <f>O79+O80+O81</f>
        <v>2.843</v>
      </c>
    </row>
    <row r="79" spans="1:15" s="1" customFormat="1" ht="20.100000000000001" customHeight="1" x14ac:dyDescent="0.25">
      <c r="A79" s="157" t="s">
        <v>18</v>
      </c>
      <c r="B79" s="135">
        <f t="shared" si="10"/>
        <v>97.912000000000006</v>
      </c>
      <c r="C79" s="136">
        <f t="shared" si="11"/>
        <v>209.76947467649327</v>
      </c>
      <c r="D79" s="137">
        <f t="shared" si="16"/>
        <v>5.658498583814979E-2</v>
      </c>
      <c r="E79" s="141">
        <f t="shared" si="13"/>
        <v>0.37657284091837567</v>
      </c>
      <c r="F79" s="139">
        <f t="shared" si="17"/>
        <v>9.6655478775913142E-2</v>
      </c>
      <c r="G79" s="61" t="s">
        <v>123</v>
      </c>
      <c r="H79" s="41">
        <v>97.912000000000006</v>
      </c>
      <c r="I79" s="91">
        <v>209.76947467649327</v>
      </c>
      <c r="J79" s="96">
        <v>36.871000000000002</v>
      </c>
      <c r="K79" s="30">
        <f t="shared" si="18"/>
        <v>1730.3530000000001</v>
      </c>
      <c r="L79" s="20">
        <v>1730353</v>
      </c>
      <c r="M79" s="56">
        <f t="shared" si="19"/>
        <v>1012.9999999999999</v>
      </c>
      <c r="N79" s="78" t="s">
        <v>243</v>
      </c>
      <c r="O79" s="52">
        <v>1.0129999999999999</v>
      </c>
    </row>
    <row r="80" spans="1:15" s="1" customFormat="1" ht="20.100000000000001" customHeight="1" x14ac:dyDescent="0.25">
      <c r="A80" s="157" t="s">
        <v>19</v>
      </c>
      <c r="B80" s="135">
        <f t="shared" si="10"/>
        <v>51.292000000000002</v>
      </c>
      <c r="C80" s="142">
        <f t="shared" si="11"/>
        <v>95.786957496078287</v>
      </c>
      <c r="D80" s="137">
        <f t="shared" si="16"/>
        <v>0.10010402293578878</v>
      </c>
      <c r="E80" s="141">
        <f t="shared" si="13"/>
        <v>0.42306792482258437</v>
      </c>
      <c r="F80" s="139">
        <f t="shared" si="17"/>
        <v>0.2802841530054645</v>
      </c>
      <c r="G80" s="61" t="s">
        <v>124</v>
      </c>
      <c r="H80" s="41">
        <v>51.292000000000002</v>
      </c>
      <c r="I80" s="91">
        <v>95.786957496078287</v>
      </c>
      <c r="J80" s="92">
        <v>21.7</v>
      </c>
      <c r="K80" s="30">
        <f t="shared" si="18"/>
        <v>512.38699999999994</v>
      </c>
      <c r="L80" s="20">
        <v>512387</v>
      </c>
      <c r="M80" s="56">
        <f t="shared" si="19"/>
        <v>183</v>
      </c>
      <c r="N80" s="78" t="s">
        <v>245</v>
      </c>
      <c r="O80" s="52">
        <v>0.183</v>
      </c>
    </row>
    <row r="81" spans="1:15" s="1" customFormat="1" ht="20.100000000000001" customHeight="1" x14ac:dyDescent="0.25">
      <c r="A81" s="157" t="s">
        <v>78</v>
      </c>
      <c r="B81" s="135">
        <f t="shared" si="10"/>
        <v>410.07799999999997</v>
      </c>
      <c r="C81" s="136">
        <f t="shared" si="11"/>
        <v>140.25658653040423</v>
      </c>
      <c r="D81" s="140">
        <f t="shared" si="16"/>
        <v>0.2549453090903665</v>
      </c>
      <c r="E81" s="141">
        <f t="shared" si="13"/>
        <v>0.55036846648686344</v>
      </c>
      <c r="F81" s="139">
        <f t="shared" si="17"/>
        <v>0.24898482088646021</v>
      </c>
      <c r="G81" s="61" t="s">
        <v>125</v>
      </c>
      <c r="H81" s="41">
        <v>410.07799999999997</v>
      </c>
      <c r="I81" s="91">
        <v>140.25658653040423</v>
      </c>
      <c r="J81" s="92">
        <v>225.69399999999999</v>
      </c>
      <c r="K81" s="30">
        <f t="shared" si="18"/>
        <v>1608.4939999999999</v>
      </c>
      <c r="L81" s="20">
        <v>1608494</v>
      </c>
      <c r="M81" s="56">
        <f t="shared" si="19"/>
        <v>1647</v>
      </c>
      <c r="N81" s="78" t="s">
        <v>268</v>
      </c>
      <c r="O81" s="52">
        <v>1.647</v>
      </c>
    </row>
    <row r="82" spans="1:15" s="1" customFormat="1" ht="20.100000000000001" customHeight="1" thickBot="1" x14ac:dyDescent="0.3">
      <c r="A82" s="157" t="s">
        <v>79</v>
      </c>
      <c r="B82" s="135">
        <f t="shared" si="10"/>
        <v>291.13</v>
      </c>
      <c r="C82" s="142">
        <f t="shared" si="11"/>
        <v>72.318396689246754</v>
      </c>
      <c r="D82" s="137">
        <f t="shared" si="16"/>
        <v>8.544690642752216E-2</v>
      </c>
      <c r="E82" s="141">
        <f t="shared" si="13"/>
        <v>0.68234465702607083</v>
      </c>
      <c r="F82" s="139">
        <f t="shared" si="17"/>
        <v>0.16513329551900169</v>
      </c>
      <c r="G82" s="61" t="s">
        <v>126</v>
      </c>
      <c r="H82" s="41">
        <v>291.13</v>
      </c>
      <c r="I82" s="91">
        <v>72.318396689246754</v>
      </c>
      <c r="J82" s="92">
        <v>198.65100000000001</v>
      </c>
      <c r="K82" s="31">
        <f t="shared" si="18"/>
        <v>3407.145</v>
      </c>
      <c r="L82" s="20">
        <v>3407145</v>
      </c>
      <c r="M82" s="57">
        <f t="shared" si="19"/>
        <v>1763</v>
      </c>
      <c r="N82" s="79" t="s">
        <v>244</v>
      </c>
      <c r="O82" s="53">
        <v>1.7629999999999999</v>
      </c>
    </row>
    <row r="83" spans="1:15" s="1" customFormat="1" ht="20.100000000000001" customHeight="1" x14ac:dyDescent="0.25">
      <c r="A83" s="156" t="s">
        <v>21</v>
      </c>
      <c r="B83" s="130">
        <f t="shared" si="10"/>
        <v>1115.2619999999999</v>
      </c>
      <c r="C83" s="131">
        <f t="shared" si="11"/>
        <v>103.16966358864678</v>
      </c>
      <c r="D83" s="132">
        <f t="shared" si="16"/>
        <v>6.6999997957430682E-2</v>
      </c>
      <c r="E83" s="133">
        <f t="shared" si="13"/>
        <v>0.70316392022681673</v>
      </c>
      <c r="F83" s="134">
        <f t="shared" si="17"/>
        <v>0.13652368710980536</v>
      </c>
      <c r="G83" s="63" t="s">
        <v>127</v>
      </c>
      <c r="H83" s="38">
        <v>1115.2619999999999</v>
      </c>
      <c r="I83" s="93">
        <v>103.16966358864678</v>
      </c>
      <c r="J83" s="94">
        <v>784.21199999999999</v>
      </c>
      <c r="K83" s="33">
        <f>SUM(K84:K93)</f>
        <v>16645.702000000001</v>
      </c>
      <c r="L83" s="19">
        <v>16645802</v>
      </c>
      <c r="M83" s="28">
        <f>SUM(M84:M93)</f>
        <v>8169</v>
      </c>
      <c r="N83" s="75" t="s">
        <v>21</v>
      </c>
      <c r="O83" s="51">
        <v>8.1690000000000005</v>
      </c>
    </row>
    <row r="84" spans="1:15" s="1" customFormat="1" ht="20.100000000000001" customHeight="1" x14ac:dyDescent="0.25">
      <c r="A84" s="157" t="s">
        <v>36</v>
      </c>
      <c r="B84" s="135">
        <f t="shared" si="10"/>
        <v>24.495999999999999</v>
      </c>
      <c r="C84" s="136">
        <f t="shared" si="11"/>
        <v>122.99658565977104</v>
      </c>
      <c r="D84" s="137">
        <f t="shared" si="16"/>
        <v>0.11622202506061137</v>
      </c>
      <c r="E84" s="138">
        <f t="shared" si="13"/>
        <v>1</v>
      </c>
      <c r="F84" s="139">
        <f t="shared" si="17"/>
        <v>0.19596799999999998</v>
      </c>
      <c r="G84" s="62" t="s">
        <v>128</v>
      </c>
      <c r="H84" s="41">
        <v>24.495999999999999</v>
      </c>
      <c r="I84" s="91">
        <v>122.99658565977104</v>
      </c>
      <c r="J84" s="92">
        <v>24.495999999999999</v>
      </c>
      <c r="K84" s="34">
        <f t="shared" si="18"/>
        <v>210.76900000000001</v>
      </c>
      <c r="L84" s="20">
        <v>210769</v>
      </c>
      <c r="M84" s="26">
        <f t="shared" si="19"/>
        <v>125</v>
      </c>
      <c r="N84" s="73" t="s">
        <v>246</v>
      </c>
      <c r="O84" s="52">
        <v>0.125</v>
      </c>
    </row>
    <row r="85" spans="1:15" s="1" customFormat="1" ht="20.100000000000001" customHeight="1" x14ac:dyDescent="0.25">
      <c r="A85" s="157" t="s">
        <v>38</v>
      </c>
      <c r="B85" s="135">
        <f t="shared" si="10"/>
        <v>16.539000000000001</v>
      </c>
      <c r="C85" s="142">
        <f t="shared" si="11"/>
        <v>36.603665014164307</v>
      </c>
      <c r="D85" s="137">
        <f t="shared" si="16"/>
        <v>4.9037717443835969E-2</v>
      </c>
      <c r="E85" s="138">
        <f t="shared" si="13"/>
        <v>0.91728641393070909</v>
      </c>
      <c r="F85" s="139">
        <f t="shared" si="17"/>
        <v>0.1181357142857143</v>
      </c>
      <c r="G85" s="61" t="s">
        <v>129</v>
      </c>
      <c r="H85" s="44">
        <v>16.539000000000001</v>
      </c>
      <c r="I85" s="95">
        <v>36.603665014164307</v>
      </c>
      <c r="J85" s="92">
        <v>15.170999999999999</v>
      </c>
      <c r="K85" s="34">
        <f t="shared" si="18"/>
        <v>337.27100000000002</v>
      </c>
      <c r="L85" s="20">
        <v>337271</v>
      </c>
      <c r="M85" s="26">
        <f t="shared" si="19"/>
        <v>140</v>
      </c>
      <c r="N85" s="73" t="s">
        <v>247</v>
      </c>
      <c r="O85" s="52">
        <v>0.14000000000000001</v>
      </c>
    </row>
    <row r="86" spans="1:15" s="1" customFormat="1" ht="20.100000000000001" customHeight="1" x14ac:dyDescent="0.25">
      <c r="A86" s="157" t="s">
        <v>39</v>
      </c>
      <c r="B86" s="135">
        <f t="shared" si="10"/>
        <v>81.703000000000003</v>
      </c>
      <c r="C86" s="136">
        <f t="shared" si="11"/>
        <v>234.56977979386178</v>
      </c>
      <c r="D86" s="137">
        <f t="shared" si="16"/>
        <v>0.15408886282068451</v>
      </c>
      <c r="E86" s="141">
        <f t="shared" si="13"/>
        <v>0.56228045481806044</v>
      </c>
      <c r="F86" s="139">
        <f t="shared" si="17"/>
        <v>0.28369097222222223</v>
      </c>
      <c r="G86" s="61" t="s">
        <v>130</v>
      </c>
      <c r="H86" s="41">
        <v>81.703000000000003</v>
      </c>
      <c r="I86" s="91">
        <v>234.56977979386178</v>
      </c>
      <c r="J86" s="92">
        <v>45.94</v>
      </c>
      <c r="K86" s="34">
        <f t="shared" si="18"/>
        <v>530.23299999999995</v>
      </c>
      <c r="L86" s="20">
        <v>530233</v>
      </c>
      <c r="M86" s="26">
        <f t="shared" si="19"/>
        <v>288</v>
      </c>
      <c r="N86" s="73" t="s">
        <v>248</v>
      </c>
      <c r="O86" s="52">
        <v>0.28799999999999998</v>
      </c>
    </row>
    <row r="87" spans="1:15" s="1" customFormat="1" ht="20.100000000000001" customHeight="1" x14ac:dyDescent="0.25">
      <c r="A87" s="157" t="s">
        <v>5</v>
      </c>
      <c r="B87" s="135">
        <f t="shared" si="10"/>
        <v>115.289</v>
      </c>
      <c r="C87" s="142">
        <f t="shared" si="11"/>
        <v>86.604667933684397</v>
      </c>
      <c r="D87" s="137">
        <f t="shared" si="16"/>
        <v>5.4104700002346483E-2</v>
      </c>
      <c r="E87" s="141">
        <f t="shared" si="13"/>
        <v>0.87350918127488308</v>
      </c>
      <c r="F87" s="139">
        <f t="shared" si="17"/>
        <v>0.14215659679408138</v>
      </c>
      <c r="G87" s="61" t="s">
        <v>5</v>
      </c>
      <c r="H87" s="41">
        <v>115.289</v>
      </c>
      <c r="I87" s="91">
        <v>86.604667933684397</v>
      </c>
      <c r="J87" s="96">
        <v>100.706</v>
      </c>
      <c r="K87" s="34">
        <f t="shared" si="18"/>
        <v>2130.85</v>
      </c>
      <c r="L87" s="20">
        <v>2130850</v>
      </c>
      <c r="M87" s="26">
        <f t="shared" si="19"/>
        <v>811</v>
      </c>
      <c r="N87" s="73" t="s">
        <v>249</v>
      </c>
      <c r="O87" s="52">
        <v>0.81100000000000005</v>
      </c>
    </row>
    <row r="88" spans="1:15" s="1" customFormat="1" ht="20.100000000000001" customHeight="1" x14ac:dyDescent="0.25">
      <c r="A88" s="157" t="s">
        <v>7</v>
      </c>
      <c r="B88" s="135">
        <f t="shared" si="10"/>
        <v>136.52199999999999</v>
      </c>
      <c r="C88" s="142">
        <f t="shared" si="11"/>
        <v>63.417783847561715</v>
      </c>
      <c r="D88" s="137">
        <f t="shared" si="16"/>
        <v>4.79774524739549E-2</v>
      </c>
      <c r="E88" s="141">
        <f t="shared" si="13"/>
        <v>0.81108539283045955</v>
      </c>
      <c r="F88" s="139">
        <f t="shared" si="17"/>
        <v>0.10749763779527559</v>
      </c>
      <c r="G88" s="61" t="s">
        <v>7</v>
      </c>
      <c r="H88" s="41">
        <v>136.52199999999999</v>
      </c>
      <c r="I88" s="91">
        <v>63.417783847561715</v>
      </c>
      <c r="J88" s="92">
        <v>110.73099999999999</v>
      </c>
      <c r="K88" s="34">
        <f t="shared" si="18"/>
        <v>2845.5450000000001</v>
      </c>
      <c r="L88" s="20">
        <v>2845545</v>
      </c>
      <c r="M88" s="26">
        <f t="shared" si="19"/>
        <v>1270</v>
      </c>
      <c r="N88" s="73" t="s">
        <v>251</v>
      </c>
      <c r="O88" s="52">
        <v>1.27</v>
      </c>
    </row>
    <row r="89" spans="1:15" s="1" customFormat="1" ht="20.100000000000001" customHeight="1" x14ac:dyDescent="0.25">
      <c r="A89" s="157" t="s">
        <v>80</v>
      </c>
      <c r="B89" s="135">
        <f t="shared" si="10"/>
        <v>162.404</v>
      </c>
      <c r="C89" s="136">
        <f t="shared" si="11"/>
        <v>181.71076923076924</v>
      </c>
      <c r="D89" s="137">
        <f t="shared" si="16"/>
        <v>6.9274343530857027E-2</v>
      </c>
      <c r="E89" s="141">
        <f t="shared" si="13"/>
        <v>0.88986108716534074</v>
      </c>
      <c r="F89" s="139">
        <f t="shared" si="17"/>
        <v>0.12899444003177124</v>
      </c>
      <c r="G89" s="61" t="s">
        <v>131</v>
      </c>
      <c r="H89" s="41">
        <v>162.404</v>
      </c>
      <c r="I89" s="91">
        <v>181.71076923076924</v>
      </c>
      <c r="J89" s="92">
        <v>144.517</v>
      </c>
      <c r="K89" s="34">
        <f t="shared" si="18"/>
        <v>2344.36</v>
      </c>
      <c r="L89" s="20">
        <v>2344360</v>
      </c>
      <c r="M89" s="26">
        <f t="shared" si="19"/>
        <v>1259</v>
      </c>
      <c r="N89" s="73" t="s">
        <v>252</v>
      </c>
      <c r="O89" s="52">
        <v>1.2589999999999999</v>
      </c>
    </row>
    <row r="90" spans="1:15" s="1" customFormat="1" ht="20.100000000000001" customHeight="1" x14ac:dyDescent="0.25">
      <c r="A90" s="157" t="s">
        <v>81</v>
      </c>
      <c r="B90" s="135">
        <f t="shared" si="10"/>
        <v>79.210999999999999</v>
      </c>
      <c r="C90" s="136">
        <f t="shared" si="11"/>
        <v>191.31243358129649</v>
      </c>
      <c r="D90" s="137">
        <f t="shared" si="16"/>
        <v>3.0842546524114979E-2</v>
      </c>
      <c r="E90" s="141">
        <f t="shared" si="13"/>
        <v>0.82308012776003336</v>
      </c>
      <c r="F90" s="139">
        <f t="shared" si="17"/>
        <v>8.5448759439050698E-2</v>
      </c>
      <c r="G90" s="61" t="s">
        <v>132</v>
      </c>
      <c r="H90" s="41">
        <v>79.210999999999999</v>
      </c>
      <c r="I90" s="91">
        <v>191.31243358129649</v>
      </c>
      <c r="J90" s="92">
        <v>65.197000000000003</v>
      </c>
      <c r="K90" s="34">
        <f t="shared" si="18"/>
        <v>2568.2379999999998</v>
      </c>
      <c r="L90" s="20">
        <v>2568238</v>
      </c>
      <c r="M90" s="26">
        <f t="shared" si="19"/>
        <v>927</v>
      </c>
      <c r="N90" s="73" t="s">
        <v>250</v>
      </c>
      <c r="O90" s="52">
        <v>0.92700000000000005</v>
      </c>
    </row>
    <row r="91" spans="1:15" s="1" customFormat="1" ht="20.100000000000001" customHeight="1" x14ac:dyDescent="0.25">
      <c r="A91" s="157" t="s">
        <v>82</v>
      </c>
      <c r="B91" s="135">
        <f t="shared" si="10"/>
        <v>367.339</v>
      </c>
      <c r="C91" s="136">
        <f t="shared" si="11"/>
        <v>103.29595239836004</v>
      </c>
      <c r="D91" s="137">
        <f t="shared" si="16"/>
        <v>0.13146171481168936</v>
      </c>
      <c r="E91" s="141">
        <f t="shared" si="13"/>
        <v>0.4567960385366106</v>
      </c>
      <c r="F91" s="139">
        <f t="shared" si="17"/>
        <v>0.1705380687093779</v>
      </c>
      <c r="G91" s="61" t="s">
        <v>133</v>
      </c>
      <c r="H91" s="41">
        <v>367.339</v>
      </c>
      <c r="I91" s="91">
        <v>103.29595239836004</v>
      </c>
      <c r="J91" s="92">
        <v>167.79900000000001</v>
      </c>
      <c r="K91" s="34">
        <f t="shared" si="18"/>
        <v>2794.2660000000001</v>
      </c>
      <c r="L91" s="20">
        <v>2794266</v>
      </c>
      <c r="M91" s="26">
        <f t="shared" si="19"/>
        <v>2154</v>
      </c>
      <c r="N91" s="73" t="s">
        <v>253</v>
      </c>
      <c r="O91" s="52">
        <v>2.1539999999999999</v>
      </c>
    </row>
    <row r="92" spans="1:15" s="1" customFormat="1" ht="20.100000000000001" customHeight="1" x14ac:dyDescent="0.25">
      <c r="A92" s="157" t="s">
        <v>83</v>
      </c>
      <c r="B92" s="135">
        <f t="shared" si="10"/>
        <v>109.261</v>
      </c>
      <c r="C92" s="136">
        <f t="shared" si="11"/>
        <v>124.49126085272201</v>
      </c>
      <c r="D92" s="137">
        <f t="shared" si="16"/>
        <v>5.9638200412212669E-2</v>
      </c>
      <c r="E92" s="141">
        <f t="shared" si="13"/>
        <v>0.80487090544659123</v>
      </c>
      <c r="F92" s="139">
        <f t="shared" si="17"/>
        <v>0.16835285053929122</v>
      </c>
      <c r="G92" s="61" t="s">
        <v>134</v>
      </c>
      <c r="H92" s="41">
        <v>109.261</v>
      </c>
      <c r="I92" s="91">
        <v>124.49126085272201</v>
      </c>
      <c r="J92" s="92">
        <v>87.941000000000003</v>
      </c>
      <c r="K92" s="34">
        <f t="shared" si="18"/>
        <v>1832.0640000000001</v>
      </c>
      <c r="L92" s="20">
        <v>1832064</v>
      </c>
      <c r="M92" s="26">
        <f t="shared" si="19"/>
        <v>649</v>
      </c>
      <c r="N92" s="73" t="s">
        <v>254</v>
      </c>
      <c r="O92" s="52">
        <v>0.64900000000000002</v>
      </c>
    </row>
    <row r="93" spans="1:15" s="1" customFormat="1" ht="20.100000000000001" customHeight="1" thickBot="1" x14ac:dyDescent="0.3">
      <c r="A93" s="157" t="s">
        <v>84</v>
      </c>
      <c r="B93" s="135">
        <f t="shared" si="10"/>
        <v>22.498000000000001</v>
      </c>
      <c r="C93" s="142">
        <f t="shared" si="11"/>
        <v>38.452203934437435</v>
      </c>
      <c r="D93" s="137">
        <f t="shared" si="16"/>
        <v>2.1383776919816064E-2</v>
      </c>
      <c r="E93" s="138">
        <f t="shared" si="13"/>
        <v>0.96515245799626626</v>
      </c>
      <c r="F93" s="139">
        <f t="shared" si="17"/>
        <v>4.1205128205128207E-2</v>
      </c>
      <c r="G93" s="61" t="s">
        <v>135</v>
      </c>
      <c r="H93" s="41">
        <v>22.498000000000001</v>
      </c>
      <c r="I93" s="91">
        <v>38.452203934437435</v>
      </c>
      <c r="J93" s="92">
        <v>21.713999999999999</v>
      </c>
      <c r="K93" s="35">
        <f t="shared" si="18"/>
        <v>1052.106</v>
      </c>
      <c r="L93" s="20">
        <v>1052106</v>
      </c>
      <c r="M93" s="29">
        <f t="shared" si="19"/>
        <v>546</v>
      </c>
      <c r="N93" s="76" t="s">
        <v>255</v>
      </c>
      <c r="O93" s="53">
        <v>0.54600000000000004</v>
      </c>
    </row>
    <row r="94" spans="1:15" s="1" customFormat="1" ht="20.100000000000001" customHeight="1" x14ac:dyDescent="0.25">
      <c r="A94" s="156" t="s">
        <v>20</v>
      </c>
      <c r="B94" s="130">
        <f t="shared" si="10"/>
        <v>502.01799999999997</v>
      </c>
      <c r="C94" s="131">
        <f t="shared" si="11"/>
        <v>106.41656138446798</v>
      </c>
      <c r="D94" s="132">
        <f t="shared" si="16"/>
        <v>6.3515515955234053E-2</v>
      </c>
      <c r="E94" s="133">
        <f t="shared" si="13"/>
        <v>0.64946077630682564</v>
      </c>
      <c r="F94" s="134">
        <f t="shared" si="17"/>
        <v>0.13852593818984546</v>
      </c>
      <c r="G94" s="63" t="s">
        <v>136</v>
      </c>
      <c r="H94" s="38">
        <v>502.01799999999997</v>
      </c>
      <c r="I94" s="93">
        <v>106.41656138446798</v>
      </c>
      <c r="J94" s="94">
        <v>326.041</v>
      </c>
      <c r="K94" s="36">
        <f>SUM(K95:K105)</f>
        <v>7903.8639999999996</v>
      </c>
      <c r="L94" s="19">
        <v>7903864</v>
      </c>
      <c r="M94" s="25">
        <f>SUM(M95:M105)</f>
        <v>3624</v>
      </c>
      <c r="N94" s="72" t="s">
        <v>20</v>
      </c>
      <c r="O94" s="51">
        <v>3.6240000000000001</v>
      </c>
    </row>
    <row r="95" spans="1:15" s="1" customFormat="1" ht="20.100000000000001" customHeight="1" x14ac:dyDescent="0.25">
      <c r="A95" s="157" t="s">
        <v>37</v>
      </c>
      <c r="B95" s="135">
        <f t="shared" si="10"/>
        <v>59.591000000000001</v>
      </c>
      <c r="C95" s="142">
        <f t="shared" si="11"/>
        <v>60.919034962175424</v>
      </c>
      <c r="D95" s="137">
        <f t="shared" si="16"/>
        <v>6.114230249900475E-2</v>
      </c>
      <c r="E95" s="141">
        <f t="shared" si="13"/>
        <v>0.67644442952794892</v>
      </c>
      <c r="F95" s="139">
        <f t="shared" si="17"/>
        <v>0.18917777777777778</v>
      </c>
      <c r="G95" s="61" t="s">
        <v>137</v>
      </c>
      <c r="H95" s="41">
        <v>59.591000000000001</v>
      </c>
      <c r="I95" s="91">
        <v>60.919034962175424</v>
      </c>
      <c r="J95" s="92">
        <v>40.31</v>
      </c>
      <c r="K95" s="34">
        <f>L95/1000</f>
        <v>974.62800000000004</v>
      </c>
      <c r="L95" s="20">
        <v>974628</v>
      </c>
      <c r="M95" s="26">
        <f t="shared" si="19"/>
        <v>315</v>
      </c>
      <c r="N95" s="73" t="s">
        <v>259</v>
      </c>
      <c r="O95" s="52">
        <v>0.315</v>
      </c>
    </row>
    <row r="96" spans="1:15" s="1" customFormat="1" ht="20.100000000000001" customHeight="1" x14ac:dyDescent="0.25">
      <c r="A96" s="157" t="s">
        <v>40</v>
      </c>
      <c r="B96" s="135">
        <f t="shared" si="10"/>
        <v>92.929000000000002</v>
      </c>
      <c r="C96" s="136">
        <f t="shared" si="11"/>
        <v>171.47786614507407</v>
      </c>
      <c r="D96" s="137">
        <f t="shared" si="16"/>
        <v>9.315583445690255E-2</v>
      </c>
      <c r="E96" s="141">
        <f t="shared" si="13"/>
        <v>0.67904529264277025</v>
      </c>
      <c r="F96" s="139">
        <f t="shared" si="17"/>
        <v>0.13467971014492755</v>
      </c>
      <c r="G96" s="62" t="s">
        <v>138</v>
      </c>
      <c r="H96" s="41">
        <v>92.929000000000002</v>
      </c>
      <c r="I96" s="91">
        <v>171.47786614507407</v>
      </c>
      <c r="J96" s="92">
        <v>63.103000000000002</v>
      </c>
      <c r="K96" s="34">
        <f t="shared" si="18"/>
        <v>997.56500000000005</v>
      </c>
      <c r="L96" s="20">
        <v>997565</v>
      </c>
      <c r="M96" s="26">
        <f t="shared" si="19"/>
        <v>690</v>
      </c>
      <c r="N96" s="73" t="s">
        <v>256</v>
      </c>
      <c r="O96" s="52">
        <v>0.69</v>
      </c>
    </row>
    <row r="97" spans="1:15" s="1" customFormat="1" ht="20.100000000000001" customHeight="1" x14ac:dyDescent="0.25">
      <c r="A97" s="157" t="s">
        <v>6</v>
      </c>
      <c r="B97" s="135">
        <f t="shared" si="10"/>
        <v>41.460999999999999</v>
      </c>
      <c r="C97" s="142">
        <f t="shared" si="11"/>
        <v>75.846992536221279</v>
      </c>
      <c r="D97" s="137">
        <f t="shared" si="16"/>
        <v>4.1777295907314278E-2</v>
      </c>
      <c r="E97" s="138">
        <f t="shared" si="13"/>
        <v>0.93051301222835914</v>
      </c>
      <c r="F97" s="139">
        <f t="shared" si="17"/>
        <v>0.1576463878326996</v>
      </c>
      <c r="G97" s="61" t="s">
        <v>6</v>
      </c>
      <c r="H97" s="41">
        <v>41.460999999999999</v>
      </c>
      <c r="I97" s="91">
        <v>75.846992536221279</v>
      </c>
      <c r="J97" s="92">
        <v>38.58</v>
      </c>
      <c r="K97" s="34">
        <f>L97/1000</f>
        <v>992.42899999999997</v>
      </c>
      <c r="L97" s="20">
        <v>992429</v>
      </c>
      <c r="M97" s="26">
        <f t="shared" si="19"/>
        <v>263</v>
      </c>
      <c r="N97" s="73" t="s">
        <v>258</v>
      </c>
      <c r="O97" s="52">
        <v>0.26300000000000001</v>
      </c>
    </row>
    <row r="98" spans="1:15" s="1" customFormat="1" ht="20.100000000000001" customHeight="1" x14ac:dyDescent="0.25">
      <c r="A98" s="157" t="s">
        <v>8</v>
      </c>
      <c r="B98" s="135">
        <f t="shared" si="10"/>
        <v>8.2159999999999993</v>
      </c>
      <c r="C98" s="142">
        <f t="shared" si="11"/>
        <v>64.621676891615536</v>
      </c>
      <c r="D98" s="137">
        <f t="shared" si="16"/>
        <v>2.8455650607834306E-2</v>
      </c>
      <c r="E98" s="138">
        <f t="shared" si="13"/>
        <v>1</v>
      </c>
      <c r="F98" s="139">
        <f t="shared" si="17"/>
        <v>0.15214814814814814</v>
      </c>
      <c r="G98" s="61" t="s">
        <v>8</v>
      </c>
      <c r="H98" s="41">
        <v>8.2159999999999993</v>
      </c>
      <c r="I98" s="91">
        <v>64.621676891615536</v>
      </c>
      <c r="J98" s="92">
        <v>8.2159999999999993</v>
      </c>
      <c r="K98" s="34">
        <f t="shared" si="18"/>
        <v>288.73</v>
      </c>
      <c r="L98" s="20">
        <v>288730</v>
      </c>
      <c r="M98" s="26">
        <f t="shared" si="19"/>
        <v>54</v>
      </c>
      <c r="N98" s="73" t="s">
        <v>257</v>
      </c>
      <c r="O98" s="52">
        <v>5.3999999999999999E-2</v>
      </c>
    </row>
    <row r="99" spans="1:15" s="1" customFormat="1" ht="20.100000000000001" customHeight="1" x14ac:dyDescent="0.25">
      <c r="A99" s="157" t="s">
        <v>9</v>
      </c>
      <c r="B99" s="135">
        <f t="shared" si="10"/>
        <v>150.69999999999999</v>
      </c>
      <c r="C99" s="136">
        <f t="shared" si="11"/>
        <v>124.14633945415153</v>
      </c>
      <c r="D99" s="137">
        <f t="shared" si="16"/>
        <v>8.2798740272384222E-2</v>
      </c>
      <c r="E99" s="141">
        <f t="shared" si="13"/>
        <v>0.60620437956204387</v>
      </c>
      <c r="F99" s="139">
        <f t="shared" si="17"/>
        <v>0.11592307692307692</v>
      </c>
      <c r="G99" s="61" t="s">
        <v>9</v>
      </c>
      <c r="H99" s="44">
        <v>150.69999999999999</v>
      </c>
      <c r="I99" s="95">
        <v>124.14633945415153</v>
      </c>
      <c r="J99" s="92">
        <v>91.355000000000004</v>
      </c>
      <c r="K99" s="34">
        <f t="shared" si="18"/>
        <v>1820.076</v>
      </c>
      <c r="L99" s="20">
        <v>1820076</v>
      </c>
      <c r="M99" s="26">
        <f t="shared" si="19"/>
        <v>1300</v>
      </c>
      <c r="N99" s="73" t="s">
        <v>260</v>
      </c>
      <c r="O99" s="52">
        <v>1.3</v>
      </c>
    </row>
    <row r="100" spans="1:15" s="1" customFormat="1" ht="20.100000000000001" customHeight="1" x14ac:dyDescent="0.25">
      <c r="A100" s="157" t="s">
        <v>10</v>
      </c>
      <c r="B100" s="135">
        <f t="shared" si="10"/>
        <v>31.161000000000001</v>
      </c>
      <c r="C100" s="142">
        <f t="shared" si="11"/>
        <v>64.211090275917499</v>
      </c>
      <c r="D100" s="137">
        <f t="shared" si="16"/>
        <v>2.4266990631497794E-2</v>
      </c>
      <c r="E100" s="138">
        <f t="shared" si="13"/>
        <v>0.96322325984403578</v>
      </c>
      <c r="F100" s="139">
        <f t="shared" si="17"/>
        <v>8.6318559556786703E-2</v>
      </c>
      <c r="G100" s="61" t="s">
        <v>10</v>
      </c>
      <c r="H100" s="41">
        <v>31.161000000000001</v>
      </c>
      <c r="I100" s="91">
        <v>64.211090275917499</v>
      </c>
      <c r="J100" s="92">
        <v>30.015000000000001</v>
      </c>
      <c r="K100" s="34">
        <f t="shared" si="18"/>
        <v>1284.0899999999999</v>
      </c>
      <c r="L100" s="20">
        <v>1284090</v>
      </c>
      <c r="M100" s="26">
        <f t="shared" si="19"/>
        <v>361</v>
      </c>
      <c r="N100" s="73" t="s">
        <v>262</v>
      </c>
      <c r="O100" s="52">
        <v>0.36099999999999999</v>
      </c>
    </row>
    <row r="101" spans="1:15" s="1" customFormat="1" ht="20.100000000000001" customHeight="1" x14ac:dyDescent="0.25">
      <c r="A101" s="157" t="s">
        <v>85</v>
      </c>
      <c r="B101" s="135">
        <f t="shared" si="10"/>
        <v>88.974000000000004</v>
      </c>
      <c r="C101" s="136">
        <f t="shared" si="11"/>
        <v>158.17881206777008</v>
      </c>
      <c r="D101" s="137">
        <f t="shared" si="16"/>
        <v>0.1176596605650901</v>
      </c>
      <c r="E101" s="141">
        <f t="shared" si="13"/>
        <v>0.31267561310045633</v>
      </c>
      <c r="F101" s="162">
        <f t="shared" si="17"/>
        <v>0.4382955665024631</v>
      </c>
      <c r="G101" s="61" t="s">
        <v>139</v>
      </c>
      <c r="H101" s="122">
        <v>88.974000000000004</v>
      </c>
      <c r="I101" s="87">
        <v>158.17881206777008</v>
      </c>
      <c r="J101" s="90">
        <v>27.82</v>
      </c>
      <c r="K101" s="34">
        <f t="shared" si="18"/>
        <v>756.19799999999998</v>
      </c>
      <c r="L101" s="20">
        <v>756198</v>
      </c>
      <c r="M101" s="26">
        <f t="shared" si="19"/>
        <v>203</v>
      </c>
      <c r="N101" s="73" t="s">
        <v>263</v>
      </c>
      <c r="O101" s="52">
        <v>0.20300000000000001</v>
      </c>
    </row>
    <row r="102" spans="1:15" s="1" customFormat="1" ht="20.100000000000001" customHeight="1" x14ac:dyDescent="0.25">
      <c r="A102" s="157" t="s">
        <v>86</v>
      </c>
      <c r="B102" s="135">
        <f t="shared" si="10"/>
        <v>0.53600000000000003</v>
      </c>
      <c r="C102" s="142">
        <f t="shared" si="11"/>
        <v>51.439539347408832</v>
      </c>
      <c r="D102" s="137">
        <f t="shared" si="16"/>
        <v>3.9906190671183412E-3</v>
      </c>
      <c r="E102" s="141">
        <v>3.0000000000000001E-3</v>
      </c>
      <c r="F102" s="139">
        <f t="shared" si="17"/>
        <v>5.9555555555555556E-2</v>
      </c>
      <c r="G102" s="61" t="s">
        <v>140</v>
      </c>
      <c r="H102" s="122">
        <v>0.53600000000000003</v>
      </c>
      <c r="I102" s="87">
        <v>51.439539347408832</v>
      </c>
      <c r="J102" s="90">
        <v>0.53600000000000003</v>
      </c>
      <c r="K102" s="34">
        <f t="shared" si="18"/>
        <v>134.315</v>
      </c>
      <c r="L102" s="20">
        <v>134315</v>
      </c>
      <c r="M102" s="26">
        <f t="shared" si="19"/>
        <v>9</v>
      </c>
      <c r="N102" s="73" t="s">
        <v>261</v>
      </c>
      <c r="O102" s="52">
        <v>8.9999999999999993E-3</v>
      </c>
    </row>
    <row r="103" spans="1:15" s="1" customFormat="1" ht="20.100000000000001" customHeight="1" x14ac:dyDescent="0.25">
      <c r="A103" s="157" t="s">
        <v>87</v>
      </c>
      <c r="B103" s="135">
        <f t="shared" si="10"/>
        <v>22.635000000000002</v>
      </c>
      <c r="C103" s="136">
        <f t="shared" si="11"/>
        <v>101.17105439592366</v>
      </c>
      <c r="D103" s="137">
        <f t="shared" si="16"/>
        <v>4.9149358897803641E-2</v>
      </c>
      <c r="E103" s="138">
        <f>J103/B103</f>
        <v>0.94954716147559082</v>
      </c>
      <c r="F103" s="139">
        <f t="shared" si="17"/>
        <v>5.6729323308270678E-2</v>
      </c>
      <c r="G103" s="61" t="s">
        <v>141</v>
      </c>
      <c r="H103" s="89">
        <v>22.635000000000002</v>
      </c>
      <c r="I103" s="87">
        <v>101.17105439592366</v>
      </c>
      <c r="J103" s="88">
        <v>21.492999999999999</v>
      </c>
      <c r="K103" s="34">
        <f t="shared" si="18"/>
        <v>460.53500000000003</v>
      </c>
      <c r="L103" s="20">
        <v>460535</v>
      </c>
      <c r="M103" s="26">
        <f t="shared" si="19"/>
        <v>399</v>
      </c>
      <c r="N103" s="73" t="s">
        <v>264</v>
      </c>
      <c r="O103" s="52">
        <v>0.39900000000000002</v>
      </c>
    </row>
    <row r="104" spans="1:15" s="1" customFormat="1" ht="20.100000000000001" customHeight="1" x14ac:dyDescent="0.25">
      <c r="A104" s="157" t="s">
        <v>275</v>
      </c>
      <c r="B104" s="135">
        <f t="shared" si="10"/>
        <v>4.5810000000000004</v>
      </c>
      <c r="C104" s="136">
        <f t="shared" si="11"/>
        <v>180</v>
      </c>
      <c r="D104" s="137">
        <f t="shared" si="16"/>
        <v>3.1066473165240274E-2</v>
      </c>
      <c r="E104" s="138">
        <f>J104/B104</f>
        <v>1</v>
      </c>
      <c r="F104" s="139">
        <f t="shared" si="17"/>
        <v>0.16360714285714287</v>
      </c>
      <c r="G104" s="61" t="s">
        <v>142</v>
      </c>
      <c r="H104" s="86">
        <v>4.5810000000000004</v>
      </c>
      <c r="I104" s="87">
        <v>180</v>
      </c>
      <c r="J104" s="88">
        <v>4.5810000000000004</v>
      </c>
      <c r="K104" s="34">
        <f t="shared" si="18"/>
        <v>147.458</v>
      </c>
      <c r="L104" s="20">
        <v>147458</v>
      </c>
      <c r="M104" s="26">
        <f t="shared" si="19"/>
        <v>28</v>
      </c>
      <c r="N104" s="73" t="s">
        <v>265</v>
      </c>
      <c r="O104" s="52">
        <v>2.8000000000000001E-2</v>
      </c>
    </row>
    <row r="105" spans="1:15" ht="21.75" customHeight="1" thickBot="1" x14ac:dyDescent="0.3">
      <c r="A105" s="160" t="s">
        <v>143</v>
      </c>
      <c r="B105" s="147">
        <f t="shared" si="10"/>
        <v>1.234</v>
      </c>
      <c r="C105" s="154">
        <f t="shared" si="11"/>
        <v>536.52173913043475</v>
      </c>
      <c r="D105" s="144">
        <f t="shared" si="16"/>
        <v>2.5794314381270902E-2</v>
      </c>
      <c r="E105" s="145">
        <f>J105/B105</f>
        <v>2.5931928687196112E-2</v>
      </c>
      <c r="F105" s="164">
        <f t="shared" si="17"/>
        <v>0.61699999999999999</v>
      </c>
      <c r="G105" s="65" t="s">
        <v>143</v>
      </c>
      <c r="H105" s="123">
        <v>1.234</v>
      </c>
      <c r="I105" s="124">
        <v>536.52173913043475</v>
      </c>
      <c r="J105" s="125">
        <v>3.2000000000000001E-2</v>
      </c>
      <c r="K105" s="37">
        <f t="shared" si="18"/>
        <v>47.84</v>
      </c>
      <c r="L105" s="21">
        <v>47840</v>
      </c>
      <c r="M105" s="27">
        <f t="shared" si="19"/>
        <v>2</v>
      </c>
      <c r="N105" s="74" t="s">
        <v>266</v>
      </c>
      <c r="O105" s="53">
        <v>2E-3</v>
      </c>
    </row>
    <row r="106" spans="1:15" ht="18" x14ac:dyDescent="0.25">
      <c r="G106" s="66"/>
      <c r="H106" s="68"/>
      <c r="I106" s="68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7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 ММ</cp:lastModifiedBy>
  <cp:lastPrinted>2023-11-15T11:04:43Z</cp:lastPrinted>
  <dcterms:created xsi:type="dcterms:W3CDTF">2013-10-22T08:15:47Z</dcterms:created>
  <dcterms:modified xsi:type="dcterms:W3CDTF">2024-02-15T12:58:37Z</dcterms:modified>
</cp:coreProperties>
</file>